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Questa_cartella_di_lavoro" defaultThemeVersion="124226"/>
  <bookViews>
    <workbookView xWindow="-12" yWindow="-12" windowWidth="18408" windowHeight="5400"/>
  </bookViews>
  <sheets>
    <sheet name="DA COMPILARE" sheetId="20" r:id="rId1"/>
    <sheet name="Esempio" sheetId="19" r:id="rId2"/>
  </sheets>
  <definedNames>
    <definedName name="_xlnm.Print_Area" localSheetId="0">'DA COMPILARE'!$A$52:$F$138</definedName>
    <definedName name="_xlnm.Print_Area" localSheetId="1">Esempio!$A$1:$J$137</definedName>
  </definedNames>
  <calcPr calcId="145621" iterate="1" iterateCount="1"/>
</workbook>
</file>

<file path=xl/calcChain.xml><?xml version="1.0" encoding="utf-8"?>
<calcChain xmlns="http://schemas.openxmlformats.org/spreadsheetml/2006/main">
  <c r="C135" i="19"/>
  <c r="B133"/>
  <c r="D134" s="1"/>
  <c r="B122"/>
  <c r="D123" s="1"/>
  <c r="B134" i="20"/>
  <c r="D135" s="1"/>
  <c r="B123"/>
  <c r="D124" s="1"/>
  <c r="C123" i="19" l="1"/>
  <c r="C134"/>
  <c r="C135" i="20"/>
  <c r="C124"/>
  <c r="C125" s="1"/>
  <c r="E137"/>
  <c r="E126"/>
  <c r="E114"/>
  <c r="D114"/>
  <c r="D136"/>
  <c r="D137" s="1"/>
  <c r="D125"/>
  <c r="D126" s="1"/>
  <c r="E113"/>
  <c r="E136" s="1"/>
  <c r="D113"/>
  <c r="E95"/>
  <c r="D95"/>
  <c r="E125" l="1"/>
  <c r="I21" i="19"/>
  <c r="I19"/>
  <c r="D23"/>
  <c r="E23" l="1"/>
  <c r="J19" l="1"/>
  <c r="C23"/>
  <c r="I25"/>
  <c r="D25"/>
  <c r="C75"/>
  <c r="E106" i="20" l="1"/>
  <c r="D106"/>
  <c r="C106"/>
  <c r="E105"/>
  <c r="D105"/>
  <c r="C105"/>
  <c r="E104"/>
  <c r="D104"/>
  <c r="C104"/>
  <c r="E103"/>
  <c r="D103"/>
  <c r="C102"/>
  <c r="E101"/>
  <c r="D101"/>
  <c r="C101"/>
  <c r="E100"/>
  <c r="D100"/>
  <c r="C100"/>
  <c r="E99"/>
  <c r="D99"/>
  <c r="C99"/>
  <c r="C93"/>
  <c r="C92"/>
  <c r="E91"/>
  <c r="D91"/>
  <c r="C91"/>
  <c r="E90"/>
  <c r="D90"/>
  <c r="C90"/>
  <c r="E76"/>
  <c r="D76"/>
  <c r="C76"/>
  <c r="E70"/>
  <c r="D70"/>
  <c r="C70"/>
  <c r="E65"/>
  <c r="D65"/>
  <c r="C65"/>
  <c r="E64"/>
  <c r="D64"/>
  <c r="C64"/>
  <c r="E63"/>
  <c r="D63"/>
  <c r="C63"/>
  <c r="E62"/>
  <c r="D62"/>
  <c r="C62"/>
  <c r="E61"/>
  <c r="D61"/>
  <c r="C61"/>
  <c r="E60"/>
  <c r="E75" s="1"/>
  <c r="E78" s="1"/>
  <c r="D60"/>
  <c r="D75" s="1"/>
  <c r="D78" s="1"/>
  <c r="C60"/>
  <c r="E59"/>
  <c r="E69" s="1"/>
  <c r="E72" s="1"/>
  <c r="D59"/>
  <c r="C59"/>
  <c r="E58"/>
  <c r="E66" s="1"/>
  <c r="D58"/>
  <c r="D66" s="1"/>
  <c r="C58"/>
  <c r="J31"/>
  <c r="J40" s="1"/>
  <c r="J43" s="1"/>
  <c r="I31"/>
  <c r="I40" s="1"/>
  <c r="I43" s="1"/>
  <c r="H31"/>
  <c r="H40" s="1"/>
  <c r="H43" s="1"/>
  <c r="G31"/>
  <c r="G40" s="1"/>
  <c r="G43" s="1"/>
  <c r="E31"/>
  <c r="D31"/>
  <c r="D40" s="1"/>
  <c r="C31"/>
  <c r="C40" s="1"/>
  <c r="B31"/>
  <c r="B40" s="1"/>
  <c r="J28"/>
  <c r="I28"/>
  <c r="H28"/>
  <c r="C103" s="1"/>
  <c r="E17"/>
  <c r="D17"/>
  <c r="C17"/>
  <c r="B17"/>
  <c r="E16"/>
  <c r="D16"/>
  <c r="C16"/>
  <c r="C66" l="1"/>
  <c r="D43"/>
  <c r="E107"/>
  <c r="D69"/>
  <c r="D72" s="1"/>
  <c r="C69"/>
  <c r="C72" s="1"/>
  <c r="E89"/>
  <c r="E94" s="1"/>
  <c r="E108" s="1"/>
  <c r="C75"/>
  <c r="C78" s="1"/>
  <c r="E40"/>
  <c r="E43" s="1"/>
  <c r="D107"/>
  <c r="C43"/>
  <c r="B43"/>
  <c r="B46" s="1"/>
  <c r="C107"/>
  <c r="C113" s="1"/>
  <c r="D89"/>
  <c r="D94" s="1"/>
  <c r="C89"/>
  <c r="C94" s="1"/>
  <c r="C95" s="1"/>
  <c r="E102" i="19"/>
  <c r="D102"/>
  <c r="I31"/>
  <c r="I40" s="1"/>
  <c r="I43" s="1"/>
  <c r="J31"/>
  <c r="J40" s="1"/>
  <c r="J43" s="1"/>
  <c r="H31"/>
  <c r="H40" s="1"/>
  <c r="H43" s="1"/>
  <c r="G31"/>
  <c r="G40" s="1"/>
  <c r="G43" s="1"/>
  <c r="C104"/>
  <c r="E105"/>
  <c r="D105"/>
  <c r="C105"/>
  <c r="C92"/>
  <c r="E104"/>
  <c r="D104"/>
  <c r="E103"/>
  <c r="D103"/>
  <c r="C103"/>
  <c r="C91"/>
  <c r="E99"/>
  <c r="E90"/>
  <c r="E89"/>
  <c r="D99"/>
  <c r="D90"/>
  <c r="D89"/>
  <c r="J28"/>
  <c r="I28"/>
  <c r="H28"/>
  <c r="C102" s="1"/>
  <c r="E100"/>
  <c r="E98"/>
  <c r="D100"/>
  <c r="D31"/>
  <c r="E75"/>
  <c r="D75"/>
  <c r="C59"/>
  <c r="C101"/>
  <c r="C100"/>
  <c r="C99"/>
  <c r="C98"/>
  <c r="C90"/>
  <c r="C89"/>
  <c r="D59"/>
  <c r="E57"/>
  <c r="D57"/>
  <c r="C57"/>
  <c r="D63"/>
  <c r="E63"/>
  <c r="C63"/>
  <c r="E69"/>
  <c r="D69"/>
  <c r="C69"/>
  <c r="E64"/>
  <c r="D64"/>
  <c r="C64"/>
  <c r="E62"/>
  <c r="D62"/>
  <c r="C62"/>
  <c r="E61"/>
  <c r="D61"/>
  <c r="C61"/>
  <c r="E59"/>
  <c r="E60"/>
  <c r="D60"/>
  <c r="C60"/>
  <c r="E58"/>
  <c r="D58"/>
  <c r="C31"/>
  <c r="C40" s="1"/>
  <c r="E16"/>
  <c r="D16"/>
  <c r="C16"/>
  <c r="E31"/>
  <c r="E40" s="1"/>
  <c r="B31"/>
  <c r="B40" s="1"/>
  <c r="E17"/>
  <c r="D17"/>
  <c r="C17"/>
  <c r="B17"/>
  <c r="C114" i="20" l="1"/>
  <c r="C126"/>
  <c r="C136"/>
  <c r="C137" s="1"/>
  <c r="C74" i="19"/>
  <c r="C77" s="1"/>
  <c r="B43"/>
  <c r="B46" s="1"/>
  <c r="D108" i="20"/>
  <c r="C108"/>
  <c r="D74" i="19"/>
  <c r="D77" s="1"/>
  <c r="E106"/>
  <c r="E112" s="1"/>
  <c r="D88"/>
  <c r="D93" s="1"/>
  <c r="D40"/>
  <c r="D43" s="1"/>
  <c r="D98"/>
  <c r="D106" s="1"/>
  <c r="D112" s="1"/>
  <c r="E88"/>
  <c r="E93" s="1"/>
  <c r="D68"/>
  <c r="D71" s="1"/>
  <c r="E68"/>
  <c r="E71" s="1"/>
  <c r="C58"/>
  <c r="C106"/>
  <c r="C88"/>
  <c r="C93" s="1"/>
  <c r="E74"/>
  <c r="E77" s="1"/>
  <c r="E65"/>
  <c r="D65"/>
  <c r="C43"/>
  <c r="E43"/>
  <c r="D135" l="1"/>
  <c r="D124"/>
  <c r="E135"/>
  <c r="E124"/>
  <c r="C68"/>
  <c r="C71" s="1"/>
  <c r="E107"/>
  <c r="C112"/>
  <c r="C107"/>
  <c r="D107"/>
  <c r="C65"/>
  <c r="C124" l="1"/>
</calcChain>
</file>

<file path=xl/sharedStrings.xml><?xml version="1.0" encoding="utf-8"?>
<sst xmlns="http://schemas.openxmlformats.org/spreadsheetml/2006/main" count="302" uniqueCount="109">
  <si>
    <t>ENTRATE</t>
  </si>
  <si>
    <t>SPESE</t>
  </si>
  <si>
    <t>-</t>
  </si>
  <si>
    <t>ceck</t>
  </si>
  <si>
    <t>+</t>
  </si>
  <si>
    <t>CASSA</t>
  </si>
  <si>
    <t>COMPETENZA</t>
  </si>
  <si>
    <t>Fondo di cassa presunto all’inizio dell’esercizio      </t>
  </si>
  <si>
    <t>Utilizzo avanzo presunto di amministrazione      </t>
  </si>
  <si>
    <t>Disavanzo di amministrazione      </t>
  </si>
  <si>
    <t>Fondo pluriennale vincolato      </t>
  </si>
  <si>
    <t>– di cui fondo pluriennale vincolato      </t>
  </si>
  <si>
    <t>Totale entrate finali      </t>
  </si>
  <si>
    <t>Totale spese finali      </t>
  </si>
  <si>
    <t>Totale titoli      </t>
  </si>
  <si>
    <t>TOTALE COMPLESSIVO ENTRATE      </t>
  </si>
  <si>
    <t>TOTALE COMPLESSIVO SPESE      </t>
  </si>
  <si>
    <t>Fondo di cassa finale presunto      </t>
  </si>
  <si>
    <t>primo saldo</t>
  </si>
  <si>
    <t>Saldo di competenza potenziata Manovra 2016</t>
  </si>
  <si>
    <t>Obiettivi di Patto di stabilità 2016-2018</t>
  </si>
  <si>
    <t>saldo Entrate finali - Spese finali</t>
  </si>
  <si>
    <t>deve essere &gt;=0</t>
  </si>
  <si>
    <t>Miglioramento (-) o Peggioramento (+) derivante dalla partecipazione al Patto Stabilità Territoriale</t>
  </si>
  <si>
    <t>Saldo finale  di competenza finanziaria</t>
  </si>
  <si>
    <t xml:space="preserve">qp di 390 mlni - art. 4, c.8 ddl Stabilità </t>
  </si>
  <si>
    <t>art. 35, commi 16, 17, 18 ddl Stabilità</t>
  </si>
  <si>
    <t>Contributo Fondo Tasi 2016 (previsto al Titolo 2 di Entrata)</t>
  </si>
  <si>
    <t>Fondo Crediti Dubbia Esigibilità (previsto al Titolo 1 di Spesa)</t>
  </si>
  <si>
    <t>Fondo Pluriennale Vincolato Iniziale (al netto quota rinveniente da indebitamento)</t>
  </si>
  <si>
    <t>+/-</t>
  </si>
  <si>
    <t>Previsto tra le Entrate</t>
  </si>
  <si>
    <t>Previsto tra le Spese correnti ed in conto capitale</t>
  </si>
  <si>
    <t>Spese correnti (al netto FPV finale)</t>
  </si>
  <si>
    <t>Spese in conto capitale (al netto FPV finale)</t>
  </si>
  <si>
    <t>Condizione di equilibrio nel Bilancio - lato competenza</t>
  </si>
  <si>
    <t>Equilibrio del bilancio corrente</t>
  </si>
  <si>
    <t>Avanzo a favore del Bilancio corrente</t>
  </si>
  <si>
    <t>– di cui per spese in conto capitale finanziate da mutuo </t>
  </si>
  <si>
    <t>– di cui per spese in conto capitale altri finanziamenti</t>
  </si>
  <si>
    <t>Equilibrio del bilancio di conto capitale</t>
  </si>
  <si>
    <t>Avanzo a favore del Conto capitale</t>
  </si>
  <si>
    <t>FPV di Entrata a favore del Bilancio corrente</t>
  </si>
  <si>
    <t>FPV di Entrata a favore del Bilancio in conto capitale</t>
  </si>
  <si>
    <t xml:space="preserve">– di cui per spese correnti </t>
  </si>
  <si>
    <t>– di cui per spese in conto capitale</t>
  </si>
  <si>
    <t>art.35, c. 5 ddl Stabilità</t>
  </si>
  <si>
    <t>– di cui fondo pluriennale vincolato finanziato da mutuo      </t>
  </si>
  <si>
    <t>– di cui FPV altri finanziamenti</t>
  </si>
  <si>
    <t>Titolo 1 – Entrate correnti di natura tributaria, contributiva e perequativa      </t>
  </si>
  <si>
    <t>Titolo 1 – Spese correnti      </t>
  </si>
  <si>
    <t>Titolo 2 – Trasferimenti correnti      </t>
  </si>
  <si>
    <t>Titolo 3 – Entrate extratributarie      </t>
  </si>
  <si>
    <t>Titolo 4 – Entrate in conto capitale      </t>
  </si>
  <si>
    <t>Titolo 2 – Spese in conto capitale      </t>
  </si>
  <si>
    <t>Titolo 5 – Entrate da riduzione di attività finanziarie      </t>
  </si>
  <si>
    <t>Titolo 3 – Spese per incremento di attività finanziarie      </t>
  </si>
  <si>
    <t>Titolo 6 – Accensione di prestiti      </t>
  </si>
  <si>
    <t>Titolo 4 – Rimborso di prestiti      </t>
  </si>
  <si>
    <t>Titolo 7 – Anticipazioni da istituto tesoriere/cassiere      </t>
  </si>
  <si>
    <t>Titolo 5 – Chiusura anticipazioni da istituto tesoriere/cassiere      </t>
  </si>
  <si>
    <t>Titolo 9 – Entrate per conto di terzi e partite di giro      </t>
  </si>
  <si>
    <t>Titolo 7 – Spese per conto terzi e partite di giro      </t>
  </si>
  <si>
    <t>Osservazioni</t>
  </si>
  <si>
    <t>Allegato  n.9 Bilancio di previsione - Quadro Generale Riassuntivo</t>
  </si>
  <si>
    <t>– di cui Trasferimenti Fondo Tasi</t>
  </si>
  <si>
    <t>– di cui Fondo Crediti Dubbia Esigibilità</t>
  </si>
  <si>
    <t>Entrate in conto capitale - Titoli 4 e 5 di entrata</t>
  </si>
  <si>
    <t>Entrate correnti - Titoli 1, 2 e 3 di entrata</t>
  </si>
  <si>
    <t>Indebitamento - Titolo 6 di entrata</t>
  </si>
  <si>
    <t>Spese in conto capitale (compreso FPV) - Titoli 2 e 3 di spesa</t>
  </si>
  <si>
    <t>Rimborso quota capitale mutui e prestiti - Titolo 4 di spesa</t>
  </si>
  <si>
    <t>Spese correnti: Accantonamenti al FCDE - Titolo 1 di spesa</t>
  </si>
  <si>
    <t>Spese correnti: Altre (compreso FPV) - Titolo 1 di spesa</t>
  </si>
  <si>
    <t>Fondo Pluriennale di Entrata</t>
  </si>
  <si>
    <t>Saldo di competenza potenziata Manovra 2016 - ceck</t>
  </si>
  <si>
    <t>delta Entrate Finali/Spese Finali da prospetto Allegato al Bilancio</t>
  </si>
  <si>
    <t>Entrate correnti di competenza - Titoli 1, 2 e 3 di entrata</t>
  </si>
  <si>
    <t>Trasferimento Fondo Tasi 2016 (previsto al Titolo 2 di Entrata)</t>
  </si>
  <si>
    <t>Entrate conto capitale di competenza - Titoli 4 e 5 di entrata</t>
  </si>
  <si>
    <t xml:space="preserve">– di cui fondo pluriennale vincolato </t>
  </si>
  <si>
    <t>previste eccezioni nel calcolo</t>
  </si>
  <si>
    <t>Fondo Pluriennale Vincolato Iniziale ( al netto quota rinveniente da indebitamento)</t>
  </si>
  <si>
    <t>Fondo Pluriennale Vincolato Finale ( la sola  quota rinveniente da indebitamento)</t>
  </si>
  <si>
    <t>Fondo Pluriennale Vincolato Finale (al netto quota rinveniente da indebitamento, per l'annualità 2016)</t>
  </si>
  <si>
    <t>EQUILIBRIO OK</t>
  </si>
  <si>
    <t>EQUILIBRIO DA RIVEDERE</t>
  </si>
  <si>
    <t>da qui in poi le cifre sono automaticamente valorizzate (sono tutte formule)</t>
  </si>
  <si>
    <t>delta saldo conseguito rispetto all'obiettivo</t>
  </si>
  <si>
    <t>se l'ente ha partecipato nel  2015 al  Patto Orizzontale  in qualità di ente cedente spazi</t>
  </si>
  <si>
    <t xml:space="preserve">Spazi da recuperare nel biennio 2016/2017 = Obiettivo PSI pari a </t>
  </si>
  <si>
    <t xml:space="preserve">Spazi da restituire nel biennio 2016/2017 = Obiettivo PSI pari a </t>
  </si>
  <si>
    <t xml:space="preserve"> Obiettivo PSI  pari a </t>
  </si>
  <si>
    <t>Possibile, nel 2016, applicare avanzo di amministrazione (disponibile e per investimenti), ovvero prevedere indebitamento per l'importo di spazi finanziari evidenziato (200,00)</t>
  </si>
  <si>
    <t>se l'ente ha partecipato nel  2015 al  Patto Orizzontale  in qualità di ente richiedente  spazi</t>
  </si>
  <si>
    <t>da qui in poi le cifre sono automaticamente valorizzate (sono tutte formule) - eccezione: PSOrizzontale</t>
  </si>
  <si>
    <t>Allegato  n.9 Bilancio di previsione - Quadro Generale Riassuntivo - DA COMPILARE le colonne "COMPETENZA"</t>
  </si>
  <si>
    <t>Previsto tra le Spese in conto capitale</t>
  </si>
  <si>
    <t>Ipotesi spazi ceduti Patto Orizzontale Nazionale</t>
  </si>
  <si>
    <t>Ipotesi spazi ceduti Patto Orizzontale Territoriale</t>
  </si>
  <si>
    <t xml:space="preserve">TOTALE </t>
  </si>
  <si>
    <t>Ipotesi spazi richiesti Patto Orizzontale Nazionale</t>
  </si>
  <si>
    <t>Ipotesi spazi richiesti Patto Orizzontale Territoriale</t>
  </si>
  <si>
    <t>Compilare solo la cella della  riga 119 o 128 "importo spazi" (importo segnalato in verde) nel caso l'Ente abbia partecipato, nel 2015, al Patto di stabilità Orizzontale Nazionale/Territoriale</t>
  </si>
  <si>
    <t>Equilibrio di parte capitale def</t>
  </si>
  <si>
    <t>Equilibrio di parte corrente def</t>
  </si>
  <si>
    <t xml:space="preserve">IN CASO DI PARTECIPAZIONE AI PATTI ORIZZONTALI </t>
  </si>
  <si>
    <t>Saldo di competenza potenziata Manovra 2016 -  METODO 1</t>
  </si>
  <si>
    <t>Saldo di competenza potenziata Manovra 2016 - METODO 2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</si>
</sst>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#,##0.00_ ;[Red]\-#,##0.00\ "/>
    <numFmt numFmtId="165" formatCode="#,##0.00_ ;\-#,##0.00\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6" tint="-0.249977111117893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color theme="6" tint="-0.249977111117893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5"/>
      <color theme="6" tint="-0.249977111117893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/>
    <xf numFmtId="43" fontId="0" fillId="0" borderId="0" xfId="0" applyNumberFormat="1"/>
    <xf numFmtId="0" fontId="2" fillId="2" borderId="0" xfId="0" applyFont="1" applyFill="1"/>
    <xf numFmtId="0" fontId="0" fillId="0" borderId="0" xfId="0" applyFill="1"/>
    <xf numFmtId="164" fontId="0" fillId="0" borderId="0" xfId="0" applyNumberFormat="1"/>
    <xf numFmtId="0" fontId="0" fillId="0" borderId="0" xfId="0" applyFont="1" applyFill="1" applyBorder="1"/>
    <xf numFmtId="0" fontId="2" fillId="0" borderId="0" xfId="0" applyFont="1" applyFill="1"/>
    <xf numFmtId="4" fontId="0" fillId="0" borderId="0" xfId="0" applyNumberFormat="1"/>
    <xf numFmtId="0" fontId="6" fillId="0" borderId="14" xfId="0" applyFont="1" applyBorder="1" applyAlignment="1">
      <alignment vertical="center" wrapText="1"/>
    </xf>
    <xf numFmtId="0" fontId="6" fillId="0" borderId="15" xfId="0" applyFont="1" applyBorder="1" applyAlignment="1">
      <alignment horizontal="right" vertical="center" wrapText="1"/>
    </xf>
    <xf numFmtId="0" fontId="6" fillId="0" borderId="15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 wrapText="1"/>
    </xf>
    <xf numFmtId="4" fontId="6" fillId="0" borderId="15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vertical="center" wrapText="1"/>
    </xf>
    <xf numFmtId="0" fontId="7" fillId="0" borderId="15" xfId="0" applyFont="1" applyBorder="1" applyAlignment="1">
      <alignment horizontal="right" vertical="center" wrapText="1"/>
    </xf>
    <xf numFmtId="0" fontId="6" fillId="0" borderId="17" xfId="0" applyFont="1" applyBorder="1" applyAlignment="1">
      <alignment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18" xfId="0" applyFont="1" applyBorder="1" applyAlignment="1">
      <alignment vertical="center" wrapText="1"/>
    </xf>
    <xf numFmtId="0" fontId="6" fillId="0" borderId="19" xfId="0" applyFont="1" applyBorder="1" applyAlignment="1">
      <alignment horizontal="right" vertical="center" wrapText="1"/>
    </xf>
    <xf numFmtId="0" fontId="5" fillId="5" borderId="17" xfId="0" applyFont="1" applyFill="1" applyBorder="1" applyAlignment="1">
      <alignment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5" fillId="2" borderId="23" xfId="0" applyFont="1" applyFill="1" applyBorder="1" applyAlignment="1">
      <alignment horizontal="righ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 wrapText="1"/>
    </xf>
    <xf numFmtId="4" fontId="5" fillId="2" borderId="24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3" borderId="3" xfId="0" applyFont="1" applyFill="1" applyBorder="1"/>
    <xf numFmtId="0" fontId="2" fillId="2" borderId="0" xfId="0" applyFont="1" applyFill="1" applyAlignment="1">
      <alignment horizontal="right"/>
    </xf>
    <xf numFmtId="0" fontId="2" fillId="2" borderId="3" xfId="0" applyFont="1" applyFill="1" applyBorder="1" applyAlignment="1">
      <alignment horizontal="right"/>
    </xf>
    <xf numFmtId="164" fontId="0" fillId="0" borderId="0" xfId="1" applyNumberFormat="1" applyFont="1" applyFill="1" applyBorder="1" applyAlignment="1">
      <alignment vertical="center"/>
    </xf>
    <xf numFmtId="0" fontId="4" fillId="0" borderId="0" xfId="0" quotePrefix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4" fontId="5" fillId="2" borderId="3" xfId="0" applyNumberFormat="1" applyFont="1" applyFill="1" applyBorder="1" applyAlignment="1">
      <alignment horizontal="right" vertical="center" wrapText="1"/>
    </xf>
    <xf numFmtId="4" fontId="5" fillId="2" borderId="6" xfId="0" applyNumberFormat="1" applyFont="1" applyFill="1" applyBorder="1" applyAlignment="1">
      <alignment horizontal="right" vertical="center" wrapText="1"/>
    </xf>
    <xf numFmtId="0" fontId="7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8" fillId="0" borderId="0" xfId="0" applyFont="1" applyBorder="1" applyAlignment="1">
      <alignment vertical="center" wrapText="1"/>
    </xf>
    <xf numFmtId="0" fontId="7" fillId="6" borderId="15" xfId="0" applyFont="1" applyFill="1" applyBorder="1" applyAlignment="1">
      <alignment horizontal="right" vertical="center" wrapText="1"/>
    </xf>
    <xf numFmtId="4" fontId="6" fillId="0" borderId="25" xfId="0" applyNumberFormat="1" applyFont="1" applyBorder="1" applyAlignment="1">
      <alignment vertical="center" wrapText="1"/>
    </xf>
    <xf numFmtId="4" fontId="6" fillId="0" borderId="22" xfId="0" applyNumberFormat="1" applyFont="1" applyBorder="1" applyAlignment="1">
      <alignment vertical="center" wrapText="1"/>
    </xf>
    <xf numFmtId="4" fontId="6" fillId="0" borderId="26" xfId="0" applyNumberFormat="1" applyFont="1" applyBorder="1" applyAlignment="1">
      <alignment vertical="center" wrapText="1"/>
    </xf>
    <xf numFmtId="4" fontId="0" fillId="6" borderId="0" xfId="0" applyNumberFormat="1" applyFill="1"/>
    <xf numFmtId="43" fontId="6" fillId="6" borderId="15" xfId="1" applyFont="1" applyFill="1" applyBorder="1" applyAlignment="1">
      <alignment horizontal="right" vertical="center" wrapText="1"/>
    </xf>
    <xf numFmtId="0" fontId="5" fillId="0" borderId="14" xfId="0" applyFont="1" applyBorder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0" fontId="5" fillId="0" borderId="27" xfId="0" applyFont="1" applyBorder="1" applyAlignment="1">
      <alignment vertical="center" wrapText="1"/>
    </xf>
    <xf numFmtId="4" fontId="2" fillId="0" borderId="0" xfId="0" applyNumberFormat="1" applyFont="1"/>
    <xf numFmtId="0" fontId="0" fillId="0" borderId="0" xfId="0" applyFill="1" applyBorder="1"/>
    <xf numFmtId="0" fontId="0" fillId="0" borderId="0" xfId="0" applyAlignment="1">
      <alignment wrapText="1"/>
    </xf>
    <xf numFmtId="0" fontId="2" fillId="4" borderId="3" xfId="0" applyFont="1" applyFill="1" applyBorder="1"/>
    <xf numFmtId="0" fontId="9" fillId="0" borderId="15" xfId="0" applyFont="1" applyBorder="1" applyAlignment="1">
      <alignment vertical="center" wrapText="1"/>
    </xf>
    <xf numFmtId="4" fontId="9" fillId="0" borderId="22" xfId="0" applyNumberFormat="1" applyFont="1" applyBorder="1" applyAlignment="1">
      <alignment vertical="center" wrapText="1"/>
    </xf>
    <xf numFmtId="0" fontId="9" fillId="0" borderId="15" xfId="0" applyFont="1" applyBorder="1" applyAlignment="1">
      <alignment horizontal="right" vertical="center" wrapText="1"/>
    </xf>
    <xf numFmtId="4" fontId="9" fillId="0" borderId="15" xfId="0" applyNumberFormat="1" applyFont="1" applyBorder="1" applyAlignment="1">
      <alignment horizontal="right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" fontId="2" fillId="0" borderId="0" xfId="0" applyNumberFormat="1" applyFont="1" applyFill="1"/>
    <xf numFmtId="43" fontId="5" fillId="5" borderId="17" xfId="1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right" vertical="center" wrapText="1"/>
    </xf>
    <xf numFmtId="0" fontId="5" fillId="2" borderId="28" xfId="0" applyFont="1" applyFill="1" applyBorder="1" applyAlignment="1">
      <alignment horizontal="right" vertical="center" wrapText="1"/>
    </xf>
    <xf numFmtId="0" fontId="5" fillId="0" borderId="29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0" fontId="9" fillId="0" borderId="22" xfId="0" applyFont="1" applyBorder="1" applyAlignment="1">
      <alignment horizontal="right" vertical="center" wrapText="1"/>
    </xf>
    <xf numFmtId="0" fontId="6" fillId="0" borderId="21" xfId="0" applyFont="1" applyBorder="1" applyAlignment="1">
      <alignment vertical="center" wrapText="1"/>
    </xf>
    <xf numFmtId="4" fontId="5" fillId="2" borderId="4" xfId="0" applyNumberFormat="1" applyFont="1" applyFill="1" applyBorder="1" applyAlignment="1">
      <alignment horizontal="right" vertical="center" wrapText="1"/>
    </xf>
    <xf numFmtId="0" fontId="6" fillId="0" borderId="29" xfId="0" applyFont="1" applyBorder="1" applyAlignment="1">
      <alignment horizontal="right" vertical="center" wrapText="1"/>
    </xf>
    <xf numFmtId="0" fontId="6" fillId="0" borderId="22" xfId="0" applyFont="1" applyBorder="1" applyAlignment="1">
      <alignment horizontal="right" vertical="center" wrapText="1"/>
    </xf>
    <xf numFmtId="0" fontId="7" fillId="6" borderId="22" xfId="0" applyFont="1" applyFill="1" applyBorder="1" applyAlignment="1">
      <alignment horizontal="right" vertical="center" wrapText="1"/>
    </xf>
    <xf numFmtId="0" fontId="7" fillId="0" borderId="22" xfId="0" applyFont="1" applyBorder="1" applyAlignment="1">
      <alignment horizontal="right" vertical="center" wrapText="1"/>
    </xf>
    <xf numFmtId="0" fontId="7" fillId="0" borderId="21" xfId="0" applyFont="1" applyBorder="1" applyAlignment="1">
      <alignment horizontal="right" vertical="center" wrapText="1"/>
    </xf>
    <xf numFmtId="4" fontId="6" fillId="0" borderId="8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9" xfId="0" applyNumberFormat="1" applyFont="1" applyBorder="1" applyAlignment="1">
      <alignment vertical="center" wrapText="1"/>
    </xf>
    <xf numFmtId="4" fontId="5" fillId="2" borderId="30" xfId="0" applyNumberFormat="1" applyFont="1" applyFill="1" applyBorder="1" applyAlignment="1">
      <alignment horizontal="right" vertical="center" wrapText="1"/>
    </xf>
    <xf numFmtId="4" fontId="5" fillId="2" borderId="28" xfId="0" applyNumberFormat="1" applyFont="1" applyFill="1" applyBorder="1" applyAlignment="1">
      <alignment horizontal="right" vertical="center" wrapText="1"/>
    </xf>
    <xf numFmtId="4" fontId="6" fillId="0" borderId="29" xfId="0" applyNumberFormat="1" applyFont="1" applyBorder="1" applyAlignment="1">
      <alignment vertical="center" wrapText="1"/>
    </xf>
    <xf numFmtId="0" fontId="0" fillId="0" borderId="22" xfId="0" applyBorder="1"/>
    <xf numFmtId="4" fontId="6" fillId="0" borderId="21" xfId="0" applyNumberFormat="1" applyFont="1" applyBorder="1" applyAlignment="1">
      <alignment vertical="center" wrapText="1"/>
    </xf>
    <xf numFmtId="165" fontId="2" fillId="2" borderId="31" xfId="1" applyNumberFormat="1" applyFont="1" applyFill="1" applyBorder="1"/>
    <xf numFmtId="165" fontId="2" fillId="2" borderId="32" xfId="0" applyNumberFormat="1" applyFont="1" applyFill="1" applyBorder="1"/>
    <xf numFmtId="165" fontId="0" fillId="0" borderId="0" xfId="0" applyNumberFormat="1"/>
    <xf numFmtId="0" fontId="0" fillId="0" borderId="0" xfId="0" applyFont="1" applyFill="1"/>
    <xf numFmtId="0" fontId="2" fillId="0" borderId="0" xfId="0" applyFont="1" applyFill="1" applyBorder="1" applyAlignment="1">
      <alignment horizontal="right"/>
    </xf>
    <xf numFmtId="4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4" fontId="10" fillId="2" borderId="3" xfId="0" applyNumberFormat="1" applyFont="1" applyFill="1" applyBorder="1"/>
    <xf numFmtId="0" fontId="2" fillId="0" borderId="0" xfId="0" applyFont="1" applyAlignment="1">
      <alignment horizontal="center"/>
    </xf>
    <xf numFmtId="4" fontId="6" fillId="9" borderId="22" xfId="0" applyNumberFormat="1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  <xf numFmtId="0" fontId="5" fillId="2" borderId="33" xfId="0" applyFont="1" applyFill="1" applyBorder="1" applyAlignment="1">
      <alignment horizontal="right" vertical="center" wrapText="1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right"/>
    </xf>
    <xf numFmtId="0" fontId="2" fillId="0" borderId="0" xfId="0" applyFont="1" applyAlignment="1">
      <alignment horizontal="right"/>
    </xf>
    <xf numFmtId="0" fontId="2" fillId="7" borderId="3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10" borderId="3" xfId="0" applyFont="1" applyFill="1" applyBorder="1" applyAlignment="1">
      <alignment horizontal="center"/>
    </xf>
    <xf numFmtId="4" fontId="11" fillId="2" borderId="3" xfId="0" applyNumberFormat="1" applyFont="1" applyFill="1" applyBorder="1"/>
    <xf numFmtId="0" fontId="6" fillId="0" borderId="29" xfId="0" applyFont="1" applyBorder="1" applyAlignment="1">
      <alignment vertical="center" wrapText="1"/>
    </xf>
    <xf numFmtId="0" fontId="6" fillId="0" borderId="34" xfId="0" applyFont="1" applyBorder="1" applyAlignment="1">
      <alignment horizontal="right" vertical="center" wrapText="1"/>
    </xf>
    <xf numFmtId="0" fontId="6" fillId="0" borderId="35" xfId="0" applyFont="1" applyBorder="1" applyAlignment="1">
      <alignment vertical="center" wrapText="1"/>
    </xf>
    <xf numFmtId="0" fontId="6" fillId="0" borderId="35" xfId="0" applyFont="1" applyBorder="1" applyAlignment="1">
      <alignment horizontal="right" vertical="center" wrapText="1"/>
    </xf>
    <xf numFmtId="0" fontId="6" fillId="0" borderId="36" xfId="0" applyFont="1" applyBorder="1" applyAlignment="1">
      <alignment horizontal="right" vertical="center" wrapText="1"/>
    </xf>
    <xf numFmtId="0" fontId="6" fillId="0" borderId="37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right" vertical="center" wrapText="1"/>
    </xf>
    <xf numFmtId="0" fontId="5" fillId="2" borderId="38" xfId="0" applyFont="1" applyFill="1" applyBorder="1" applyAlignment="1">
      <alignment horizontal="right" vertical="center" wrapText="1"/>
    </xf>
    <xf numFmtId="4" fontId="5" fillId="2" borderId="23" xfId="0" applyNumberFormat="1" applyFont="1" applyFill="1" applyBorder="1" applyAlignment="1">
      <alignment horizontal="right" vertical="center" wrapText="1"/>
    </xf>
    <xf numFmtId="0" fontId="5" fillId="0" borderId="25" xfId="0" applyFont="1" applyBorder="1" applyAlignment="1">
      <alignment vertical="center" wrapText="1"/>
    </xf>
    <xf numFmtId="0" fontId="0" fillId="0" borderId="0" xfId="0" applyBorder="1"/>
    <xf numFmtId="0" fontId="5" fillId="2" borderId="39" xfId="0" applyFont="1" applyFill="1" applyBorder="1" applyAlignment="1">
      <alignment horizontal="right" vertical="center" wrapText="1"/>
    </xf>
    <xf numFmtId="0" fontId="5" fillId="2" borderId="40" xfId="0" applyFont="1" applyFill="1" applyBorder="1" applyAlignment="1">
      <alignment horizontal="right" vertical="center" wrapText="1"/>
    </xf>
    <xf numFmtId="4" fontId="5" fillId="2" borderId="41" xfId="0" applyNumberFormat="1" applyFont="1" applyFill="1" applyBorder="1" applyAlignment="1">
      <alignment horizontal="right" vertical="center" wrapText="1"/>
    </xf>
    <xf numFmtId="0" fontId="5" fillId="2" borderId="41" xfId="0" applyFont="1" applyFill="1" applyBorder="1" applyAlignment="1">
      <alignment horizontal="right" vertical="center" wrapText="1"/>
    </xf>
    <xf numFmtId="4" fontId="13" fillId="2" borderId="3" xfId="0" applyNumberFormat="1" applyFont="1" applyFill="1" applyBorder="1"/>
    <xf numFmtId="0" fontId="2" fillId="2" borderId="3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0" fillId="9" borderId="0" xfId="0" applyFill="1"/>
    <xf numFmtId="164" fontId="0" fillId="0" borderId="0" xfId="1" applyNumberFormat="1" applyFont="1" applyFill="1" applyBorder="1" applyAlignment="1">
      <alignment horizontal="right" vertical="center"/>
    </xf>
    <xf numFmtId="4" fontId="0" fillId="0" borderId="0" xfId="0" applyNumberFormat="1" applyAlignment="1"/>
    <xf numFmtId="0" fontId="5" fillId="3" borderId="20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10" fillId="11" borderId="42" xfId="0" applyFont="1" applyFill="1" applyBorder="1" applyAlignment="1">
      <alignment horizontal="center"/>
    </xf>
    <xf numFmtId="0" fontId="10" fillId="11" borderId="31" xfId="0" applyFont="1" applyFill="1" applyBorder="1" applyAlignment="1">
      <alignment horizontal="center"/>
    </xf>
    <xf numFmtId="0" fontId="10" fillId="11" borderId="32" xfId="0" applyFont="1" applyFill="1" applyBorder="1" applyAlignment="1">
      <alignment horizontal="center"/>
    </xf>
    <xf numFmtId="0" fontId="12" fillId="11" borderId="43" xfId="0" applyFont="1" applyFill="1" applyBorder="1" applyAlignment="1">
      <alignment horizontal="center"/>
    </xf>
    <xf numFmtId="0" fontId="12" fillId="11" borderId="35" xfId="0" applyFont="1" applyFill="1" applyBorder="1" applyAlignment="1">
      <alignment horizontal="center"/>
    </xf>
    <xf numFmtId="0" fontId="12" fillId="11" borderId="34" xfId="0" applyFont="1" applyFill="1" applyBorder="1" applyAlignment="1">
      <alignment horizontal="center"/>
    </xf>
    <xf numFmtId="0" fontId="12" fillId="11" borderId="46" xfId="0" applyFont="1" applyFill="1" applyBorder="1" applyAlignment="1">
      <alignment horizontal="center"/>
    </xf>
    <xf numFmtId="0" fontId="12" fillId="11" borderId="0" xfId="0" applyFont="1" applyFill="1" applyBorder="1" applyAlignment="1">
      <alignment horizontal="center"/>
    </xf>
    <xf numFmtId="0" fontId="12" fillId="11" borderId="15" xfId="0" applyFont="1" applyFill="1" applyBorder="1" applyAlignment="1">
      <alignment horizontal="center"/>
    </xf>
    <xf numFmtId="0" fontId="12" fillId="11" borderId="44" xfId="0" applyFont="1" applyFill="1" applyBorder="1" applyAlignment="1">
      <alignment horizontal="center" wrapText="1"/>
    </xf>
    <xf numFmtId="0" fontId="12" fillId="11" borderId="45" xfId="0" applyFont="1" applyFill="1" applyBorder="1" applyAlignment="1">
      <alignment horizontal="center" wrapText="1"/>
    </xf>
    <xf numFmtId="0" fontId="12" fillId="11" borderId="12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EAEBB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1351280</xdr:colOff>
      <xdr:row>109</xdr:row>
      <xdr:rowOff>0</xdr:rowOff>
    </xdr:from>
    <xdr:to>
      <xdr:col>2</xdr:col>
      <xdr:colOff>1615440</xdr:colOff>
      <xdr:row>110</xdr:row>
      <xdr:rowOff>30480</xdr:rowOff>
    </xdr:to>
    <xdr:sp macro="" textlink="">
      <xdr:nvSpPr>
        <xdr:cNvPr id="2" name="Freccia in giù 1"/>
        <xdr:cNvSpPr/>
      </xdr:nvSpPr>
      <xdr:spPr>
        <a:xfrm>
          <a:off x="8247380" y="2613660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1178560</xdr:colOff>
      <xdr:row>109</xdr:row>
      <xdr:rowOff>30480</xdr:rowOff>
    </xdr:from>
    <xdr:to>
      <xdr:col>3</xdr:col>
      <xdr:colOff>1442720</xdr:colOff>
      <xdr:row>110</xdr:row>
      <xdr:rowOff>60960</xdr:rowOff>
    </xdr:to>
    <xdr:sp macro="" textlink="">
      <xdr:nvSpPr>
        <xdr:cNvPr id="3" name="Freccia in giù 2"/>
        <xdr:cNvSpPr/>
      </xdr:nvSpPr>
      <xdr:spPr>
        <a:xfrm>
          <a:off x="10292080" y="2616708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1097280</xdr:colOff>
      <xdr:row>109</xdr:row>
      <xdr:rowOff>0</xdr:rowOff>
    </xdr:from>
    <xdr:to>
      <xdr:col>4</xdr:col>
      <xdr:colOff>1361440</xdr:colOff>
      <xdr:row>110</xdr:row>
      <xdr:rowOff>30480</xdr:rowOff>
    </xdr:to>
    <xdr:sp macro="" textlink="">
      <xdr:nvSpPr>
        <xdr:cNvPr id="4" name="Freccia in giù 3"/>
        <xdr:cNvSpPr/>
      </xdr:nvSpPr>
      <xdr:spPr>
        <a:xfrm>
          <a:off x="12405360" y="2613660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1351280</xdr:colOff>
      <xdr:row>108</xdr:row>
      <xdr:rowOff>0</xdr:rowOff>
    </xdr:from>
    <xdr:to>
      <xdr:col>2</xdr:col>
      <xdr:colOff>1615440</xdr:colOff>
      <xdr:row>109</xdr:row>
      <xdr:rowOff>30480</xdr:rowOff>
    </xdr:to>
    <xdr:sp macro="" textlink="">
      <xdr:nvSpPr>
        <xdr:cNvPr id="5" name="Freccia in giù 4"/>
        <xdr:cNvSpPr/>
      </xdr:nvSpPr>
      <xdr:spPr>
        <a:xfrm>
          <a:off x="8249920" y="2330704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3</xdr:col>
      <xdr:colOff>1178560</xdr:colOff>
      <xdr:row>108</xdr:row>
      <xdr:rowOff>30480</xdr:rowOff>
    </xdr:from>
    <xdr:to>
      <xdr:col>3</xdr:col>
      <xdr:colOff>1442720</xdr:colOff>
      <xdr:row>109</xdr:row>
      <xdr:rowOff>60960</xdr:rowOff>
    </xdr:to>
    <xdr:sp macro="" textlink="">
      <xdr:nvSpPr>
        <xdr:cNvPr id="6" name="Freccia in giù 5"/>
        <xdr:cNvSpPr/>
      </xdr:nvSpPr>
      <xdr:spPr>
        <a:xfrm>
          <a:off x="10292080" y="2672080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4</xdr:col>
      <xdr:colOff>1097280</xdr:colOff>
      <xdr:row>108</xdr:row>
      <xdr:rowOff>0</xdr:rowOff>
    </xdr:from>
    <xdr:to>
      <xdr:col>4</xdr:col>
      <xdr:colOff>1361440</xdr:colOff>
      <xdr:row>109</xdr:row>
      <xdr:rowOff>30480</xdr:rowOff>
    </xdr:to>
    <xdr:sp macro="" textlink="">
      <xdr:nvSpPr>
        <xdr:cNvPr id="7" name="Freccia in giù 6"/>
        <xdr:cNvSpPr/>
      </xdr:nvSpPr>
      <xdr:spPr>
        <a:xfrm>
          <a:off x="12405360" y="26690320"/>
          <a:ext cx="264160" cy="21336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7"/>
  <sheetViews>
    <sheetView tabSelected="1" topLeftCell="A37" zoomScale="75" zoomScaleNormal="75" workbookViewId="0">
      <selection activeCell="B133" sqref="B133"/>
    </sheetView>
  </sheetViews>
  <sheetFormatPr defaultRowHeight="14.4"/>
  <cols>
    <col min="1" max="1" width="80.6640625" customWidth="1"/>
    <col min="2" max="2" width="19.88671875" bestFit="1" customWidth="1"/>
    <col min="3" max="3" width="32.33203125" bestFit="1" customWidth="1"/>
    <col min="4" max="4" width="32" customWidth="1"/>
    <col min="5" max="5" width="31.88671875" customWidth="1"/>
    <col min="6" max="6" width="45.33203125" customWidth="1"/>
    <col min="7" max="7" width="19.88671875" bestFit="1" customWidth="1"/>
    <col min="8" max="8" width="20.77734375" bestFit="1" customWidth="1"/>
    <col min="9" max="9" width="19.88671875" bestFit="1" customWidth="1"/>
    <col min="10" max="10" width="20.77734375" bestFit="1" customWidth="1"/>
  </cols>
  <sheetData>
    <row r="1" spans="1:10" ht="15" thickBot="1"/>
    <row r="2" spans="1:10" ht="20.399999999999999" thickBot="1">
      <c r="A2" s="137" t="s">
        <v>96</v>
      </c>
      <c r="B2" s="138"/>
      <c r="C2" s="138"/>
      <c r="D2" s="139"/>
    </row>
    <row r="3" spans="1:10" ht="15" thickBot="1"/>
    <row r="4" spans="1:10" ht="31.2" customHeight="1" thickTop="1">
      <c r="A4" s="149" t="s">
        <v>0</v>
      </c>
      <c r="B4" s="106" t="s">
        <v>5</v>
      </c>
      <c r="C4" s="64" t="s">
        <v>6</v>
      </c>
      <c r="D4" s="64" t="s">
        <v>6</v>
      </c>
      <c r="E4" s="64" t="s">
        <v>6</v>
      </c>
      <c r="F4" s="135" t="s">
        <v>1</v>
      </c>
      <c r="G4" s="106" t="s">
        <v>5</v>
      </c>
      <c r="H4" s="64" t="s">
        <v>6</v>
      </c>
      <c r="I4" s="64" t="s">
        <v>6</v>
      </c>
      <c r="J4" s="65" t="s">
        <v>6</v>
      </c>
    </row>
    <row r="5" spans="1:10" ht="16.2" thickBot="1">
      <c r="A5" s="150"/>
      <c r="B5" s="107">
        <v>2016</v>
      </c>
      <c r="C5" s="67">
        <v>2016</v>
      </c>
      <c r="D5" s="67">
        <v>2017</v>
      </c>
      <c r="E5" s="67">
        <v>2018</v>
      </c>
      <c r="F5" s="136"/>
      <c r="G5" s="107">
        <v>2016</v>
      </c>
      <c r="H5" s="67">
        <v>2016</v>
      </c>
      <c r="I5" s="67">
        <v>2017</v>
      </c>
      <c r="J5" s="68">
        <v>2018</v>
      </c>
    </row>
    <row r="6" spans="1:10" ht="15.6">
      <c r="A6" s="114"/>
      <c r="B6" s="115"/>
      <c r="C6" s="115"/>
      <c r="D6" s="115"/>
      <c r="E6" s="115"/>
      <c r="F6" s="116"/>
      <c r="G6" s="81"/>
      <c r="H6" s="115"/>
      <c r="I6" s="117"/>
      <c r="J6" s="118"/>
    </row>
    <row r="7" spans="1:10" ht="15.6">
      <c r="A7" s="75" t="s">
        <v>7</v>
      </c>
      <c r="B7" s="13">
        <v>0</v>
      </c>
      <c r="C7" s="10"/>
      <c r="D7" s="13"/>
      <c r="E7" s="10"/>
      <c r="F7" s="30"/>
      <c r="G7" s="82"/>
      <c r="H7" s="10"/>
      <c r="I7" s="31"/>
      <c r="J7" s="119"/>
    </row>
    <row r="8" spans="1:10" ht="15.6">
      <c r="A8" s="77"/>
      <c r="B8" s="10"/>
      <c r="C8" s="10"/>
      <c r="D8" s="10"/>
      <c r="E8" s="10"/>
      <c r="F8" s="30"/>
      <c r="G8" s="82"/>
      <c r="H8" s="10"/>
      <c r="I8" s="31"/>
      <c r="J8" s="119"/>
    </row>
    <row r="9" spans="1:10" ht="15.6">
      <c r="A9" s="75" t="s">
        <v>8</v>
      </c>
      <c r="B9" s="47"/>
      <c r="C9" s="13">
        <v>0</v>
      </c>
      <c r="D9" s="47"/>
      <c r="E9" s="47"/>
      <c r="F9" s="29" t="s">
        <v>9</v>
      </c>
      <c r="G9" s="83"/>
      <c r="H9" s="10">
        <v>0</v>
      </c>
      <c r="I9" s="31">
        <v>0</v>
      </c>
      <c r="J9" s="119">
        <v>0</v>
      </c>
    </row>
    <row r="10" spans="1:10" ht="15.6">
      <c r="A10" s="78" t="s">
        <v>44</v>
      </c>
      <c r="B10" s="47"/>
      <c r="C10" s="63">
        <v>0</v>
      </c>
      <c r="D10" s="47"/>
      <c r="E10" s="47"/>
      <c r="F10" s="46"/>
      <c r="G10" s="84"/>
      <c r="H10" s="15"/>
      <c r="I10" s="39"/>
      <c r="J10" s="120"/>
    </row>
    <row r="11" spans="1:10" ht="15.6">
      <c r="A11" s="78" t="s">
        <v>45</v>
      </c>
      <c r="B11" s="47"/>
      <c r="C11" s="63">
        <v>0</v>
      </c>
      <c r="D11" s="47"/>
      <c r="E11" s="47"/>
      <c r="F11" s="46"/>
      <c r="G11" s="84"/>
      <c r="H11" s="15"/>
      <c r="I11" s="39"/>
      <c r="J11" s="120"/>
    </row>
    <row r="12" spans="1:10" ht="15.6">
      <c r="A12" s="84"/>
      <c r="B12" s="10"/>
      <c r="C12" s="10"/>
      <c r="D12" s="10"/>
      <c r="E12" s="10"/>
      <c r="F12" s="30"/>
      <c r="G12" s="82"/>
      <c r="H12" s="10"/>
      <c r="I12" s="31"/>
      <c r="J12" s="119"/>
    </row>
    <row r="13" spans="1:10" ht="15.6">
      <c r="A13" s="75" t="s">
        <v>10</v>
      </c>
      <c r="B13" s="10"/>
      <c r="C13" s="13">
        <v>0</v>
      </c>
      <c r="D13" s="13">
        <v>0</v>
      </c>
      <c r="E13" s="13">
        <v>0</v>
      </c>
      <c r="F13" s="30"/>
      <c r="G13" s="82"/>
      <c r="H13" s="10"/>
      <c r="I13" s="31"/>
      <c r="J13" s="119"/>
    </row>
    <row r="14" spans="1:10" ht="15.6">
      <c r="A14" s="78" t="s">
        <v>44</v>
      </c>
      <c r="B14" s="15"/>
      <c r="C14" s="63">
        <v>0</v>
      </c>
      <c r="D14" s="63">
        <v>0</v>
      </c>
      <c r="E14" s="63">
        <v>0</v>
      </c>
      <c r="F14" s="44"/>
      <c r="G14" s="84"/>
      <c r="H14" s="15"/>
      <c r="I14" s="39"/>
      <c r="J14" s="120"/>
    </row>
    <row r="15" spans="1:10" ht="15.6">
      <c r="A15" s="78" t="s">
        <v>38</v>
      </c>
      <c r="B15" s="15"/>
      <c r="C15" s="63">
        <v>0</v>
      </c>
      <c r="D15" s="63">
        <v>0</v>
      </c>
      <c r="E15" s="63">
        <v>0</v>
      </c>
      <c r="F15" s="44"/>
      <c r="G15" s="84"/>
      <c r="H15" s="15"/>
      <c r="I15" s="39"/>
      <c r="J15" s="120"/>
    </row>
    <row r="16" spans="1:10" ht="16.2" thickBot="1">
      <c r="A16" s="78" t="s">
        <v>39</v>
      </c>
      <c r="B16" s="15"/>
      <c r="C16" s="63">
        <f>+C13-C14-C15</f>
        <v>0</v>
      </c>
      <c r="D16" s="63">
        <f>+D13-D14-D15</f>
        <v>0</v>
      </c>
      <c r="E16" s="63">
        <f>+E13-E14-E15</f>
        <v>0</v>
      </c>
      <c r="F16" s="44"/>
      <c r="G16" s="85"/>
      <c r="H16" s="15"/>
      <c r="I16" s="39"/>
      <c r="J16" s="120"/>
    </row>
    <row r="17" spans="1:10" ht="16.2" thickBot="1">
      <c r="A17" s="121" t="s">
        <v>18</v>
      </c>
      <c r="B17" s="26">
        <f>+B7</f>
        <v>0</v>
      </c>
      <c r="C17" s="26">
        <f>+C10+C13</f>
        <v>0</v>
      </c>
      <c r="D17" s="89">
        <f>+D13</f>
        <v>0</v>
      </c>
      <c r="E17" s="26">
        <f>+E13</f>
        <v>0</v>
      </c>
      <c r="F17" s="72" t="s">
        <v>18</v>
      </c>
      <c r="G17" s="80">
        <v>0</v>
      </c>
      <c r="H17" s="26">
        <v>0</v>
      </c>
      <c r="I17" s="43">
        <v>0</v>
      </c>
      <c r="J17" s="122">
        <v>0</v>
      </c>
    </row>
    <row r="18" spans="1:10" ht="15.6">
      <c r="A18" s="123" t="s">
        <v>49</v>
      </c>
      <c r="B18" s="48">
        <v>0</v>
      </c>
      <c r="C18" s="48">
        <v>0</v>
      </c>
      <c r="D18" s="91">
        <v>0</v>
      </c>
      <c r="E18" s="86">
        <v>0</v>
      </c>
      <c r="F18" s="74"/>
      <c r="G18" s="10"/>
      <c r="H18" s="10"/>
      <c r="I18" s="10"/>
      <c r="J18" s="10"/>
    </row>
    <row r="19" spans="1:10" ht="15.6">
      <c r="A19" s="75"/>
      <c r="B19" s="49"/>
      <c r="C19" s="49"/>
      <c r="D19" s="49"/>
      <c r="E19" s="87"/>
      <c r="F19" s="75" t="s">
        <v>50</v>
      </c>
      <c r="G19" s="49">
        <v>0</v>
      </c>
      <c r="H19" s="49">
        <v>0</v>
      </c>
      <c r="I19" s="49">
        <v>0</v>
      </c>
      <c r="J19" s="49">
        <v>0</v>
      </c>
    </row>
    <row r="20" spans="1:10" ht="15.6">
      <c r="A20" s="75" t="s">
        <v>51</v>
      </c>
      <c r="B20" s="49">
        <v>0</v>
      </c>
      <c r="C20" s="49">
        <v>0</v>
      </c>
      <c r="D20" s="49">
        <v>0</v>
      </c>
      <c r="E20" s="49">
        <v>0</v>
      </c>
      <c r="F20" s="76" t="s">
        <v>11</v>
      </c>
      <c r="G20" s="52"/>
      <c r="H20" s="61">
        <v>0</v>
      </c>
      <c r="I20" s="61">
        <v>0</v>
      </c>
      <c r="J20" s="61">
        <v>0</v>
      </c>
    </row>
    <row r="21" spans="1:10" ht="15.6">
      <c r="A21" s="76" t="s">
        <v>65</v>
      </c>
      <c r="B21" s="61">
        <v>0</v>
      </c>
      <c r="C21" s="61">
        <v>0</v>
      </c>
      <c r="D21" s="92"/>
      <c r="E21" s="124"/>
      <c r="F21" s="76" t="s">
        <v>66</v>
      </c>
      <c r="G21" s="52"/>
      <c r="H21" s="61">
        <v>0</v>
      </c>
      <c r="I21" s="61">
        <v>0</v>
      </c>
      <c r="J21" s="61">
        <v>0</v>
      </c>
    </row>
    <row r="22" spans="1:10" ht="15.6">
      <c r="A22" s="77"/>
      <c r="B22" s="49"/>
      <c r="C22" s="49"/>
      <c r="D22" s="49"/>
      <c r="E22" s="87"/>
      <c r="F22" s="77"/>
      <c r="G22" s="10"/>
      <c r="H22" s="10"/>
      <c r="I22" s="10"/>
      <c r="J22" s="10"/>
    </row>
    <row r="23" spans="1:10" ht="15.6">
      <c r="A23" s="75" t="s">
        <v>52</v>
      </c>
      <c r="B23" s="49">
        <v>0</v>
      </c>
      <c r="C23" s="49">
        <v>0</v>
      </c>
      <c r="D23" s="49">
        <v>0</v>
      </c>
      <c r="E23" s="49">
        <v>0</v>
      </c>
      <c r="F23" s="77"/>
      <c r="G23" s="10"/>
      <c r="H23" s="10"/>
      <c r="I23" s="10"/>
      <c r="J23" s="10"/>
    </row>
    <row r="24" spans="1:10" ht="15.6">
      <c r="A24" s="77"/>
      <c r="B24" s="49"/>
      <c r="C24" s="49"/>
      <c r="D24" s="49"/>
      <c r="E24" s="87"/>
      <c r="F24" s="77"/>
      <c r="G24" s="10"/>
      <c r="H24" s="10"/>
      <c r="I24" s="10"/>
      <c r="J24" s="10"/>
    </row>
    <row r="25" spans="1:10" ht="15.6">
      <c r="A25" s="75" t="s">
        <v>53</v>
      </c>
      <c r="B25" s="49">
        <v>0</v>
      </c>
      <c r="C25" s="49">
        <v>0</v>
      </c>
      <c r="D25" s="49">
        <v>0</v>
      </c>
      <c r="E25" s="49">
        <v>0</v>
      </c>
      <c r="F25" s="75" t="s">
        <v>54</v>
      </c>
      <c r="G25" s="49">
        <v>0</v>
      </c>
      <c r="H25" s="49">
        <v>0</v>
      </c>
      <c r="I25" s="49">
        <v>0</v>
      </c>
      <c r="J25" s="49">
        <v>0</v>
      </c>
    </row>
    <row r="26" spans="1:10" ht="15.6">
      <c r="A26" s="77"/>
      <c r="B26" s="49"/>
      <c r="C26" s="49"/>
      <c r="D26" s="49"/>
      <c r="E26" s="87"/>
      <c r="F26" s="78" t="s">
        <v>80</v>
      </c>
      <c r="G26" s="62">
        <v>0</v>
      </c>
      <c r="H26" s="61">
        <v>0</v>
      </c>
      <c r="I26" s="61">
        <v>0</v>
      </c>
      <c r="J26" s="61">
        <v>0</v>
      </c>
    </row>
    <row r="27" spans="1:10" ht="31.2">
      <c r="A27" s="77"/>
      <c r="B27" s="10"/>
      <c r="C27" s="10"/>
      <c r="D27" s="82"/>
      <c r="E27" s="31"/>
      <c r="F27" s="78" t="s">
        <v>47</v>
      </c>
      <c r="G27" s="62">
        <v>0</v>
      </c>
      <c r="H27" s="61">
        <v>0</v>
      </c>
      <c r="I27" s="61">
        <v>0</v>
      </c>
      <c r="J27" s="61">
        <v>0</v>
      </c>
    </row>
    <row r="28" spans="1:10" ht="15.6">
      <c r="A28" s="77"/>
      <c r="B28" s="10"/>
      <c r="C28" s="10"/>
      <c r="D28" s="82"/>
      <c r="E28" s="31"/>
      <c r="F28" s="78" t="s">
        <v>48</v>
      </c>
      <c r="G28" s="62"/>
      <c r="H28" s="63">
        <f>+H26-H27</f>
        <v>0</v>
      </c>
      <c r="I28" s="63">
        <f>+I26-I27</f>
        <v>0</v>
      </c>
      <c r="J28" s="63">
        <f>+J26-J27</f>
        <v>0</v>
      </c>
    </row>
    <row r="29" spans="1:10" ht="31.2">
      <c r="A29" s="75" t="s">
        <v>55</v>
      </c>
      <c r="B29" s="49">
        <v>0</v>
      </c>
      <c r="C29" s="49">
        <v>0</v>
      </c>
      <c r="D29" s="49">
        <v>0</v>
      </c>
      <c r="E29" s="49">
        <v>0</v>
      </c>
      <c r="F29" s="75" t="s">
        <v>56</v>
      </c>
      <c r="G29" s="49">
        <v>0</v>
      </c>
      <c r="H29" s="49">
        <v>0</v>
      </c>
      <c r="I29" s="49">
        <v>0</v>
      </c>
      <c r="J29" s="49">
        <v>0</v>
      </c>
    </row>
    <row r="30" spans="1:10" ht="16.2" thickBot="1">
      <c r="A30" s="77"/>
      <c r="B30" s="50"/>
      <c r="C30" s="50"/>
      <c r="D30" s="93"/>
      <c r="E30" s="88"/>
      <c r="F30" s="79"/>
      <c r="G30" s="10"/>
      <c r="H30" s="10"/>
      <c r="I30" s="10"/>
      <c r="J30" s="10"/>
    </row>
    <row r="31" spans="1:10" ht="15.6">
      <c r="A31" s="125" t="s">
        <v>12</v>
      </c>
      <c r="B31" s="26">
        <f>+B18+B20+B23+B25+B29</f>
        <v>0</v>
      </c>
      <c r="C31" s="26">
        <f>+C18+C20+C23+C25+C29</f>
        <v>0</v>
      </c>
      <c r="D31" s="90">
        <f>+D18+D20+D23+D25+D29</f>
        <v>0</v>
      </c>
      <c r="E31" s="26">
        <f>+E18+E20+E23+E25+E29</f>
        <v>0</v>
      </c>
      <c r="F31" s="73" t="s">
        <v>13</v>
      </c>
      <c r="G31" s="26">
        <f>+G19+G25+G29</f>
        <v>0</v>
      </c>
      <c r="H31" s="26">
        <f>+H19+H25+H29</f>
        <v>0</v>
      </c>
      <c r="I31" s="26">
        <f>+I19+I25+I29</f>
        <v>0</v>
      </c>
      <c r="J31" s="26">
        <f>+J19+J25+J29</f>
        <v>0</v>
      </c>
    </row>
    <row r="32" spans="1:10" ht="15.6">
      <c r="A32" s="77"/>
      <c r="B32" s="10"/>
      <c r="C32" s="10"/>
      <c r="D32" s="10"/>
      <c r="E32" s="10"/>
      <c r="F32" s="11"/>
      <c r="G32" s="10"/>
      <c r="H32" s="13"/>
      <c r="I32" s="13"/>
      <c r="J32" s="13"/>
    </row>
    <row r="33" spans="1:10" ht="15.6">
      <c r="A33" s="77"/>
      <c r="B33" s="10"/>
      <c r="C33" s="10"/>
      <c r="D33" s="10"/>
      <c r="E33" s="10"/>
      <c r="F33" s="11"/>
      <c r="G33" s="10"/>
      <c r="H33" s="10"/>
      <c r="I33" s="10"/>
      <c r="J33" s="10"/>
    </row>
    <row r="34" spans="1:10" ht="15.6">
      <c r="A34" s="75" t="s">
        <v>57</v>
      </c>
      <c r="B34" s="49">
        <v>0</v>
      </c>
      <c r="C34" s="49">
        <v>0</v>
      </c>
      <c r="D34" s="49">
        <v>0</v>
      </c>
      <c r="E34" s="49">
        <v>0</v>
      </c>
      <c r="F34" s="14" t="s">
        <v>58</v>
      </c>
      <c r="G34" s="49">
        <v>0</v>
      </c>
      <c r="H34" s="49">
        <v>0</v>
      </c>
      <c r="I34" s="49">
        <v>0</v>
      </c>
      <c r="J34" s="49">
        <v>0</v>
      </c>
    </row>
    <row r="35" spans="1:10" ht="15.6">
      <c r="A35" s="77"/>
      <c r="B35" s="10"/>
      <c r="C35" s="10"/>
      <c r="D35" s="10"/>
      <c r="E35" s="10"/>
      <c r="F35" s="11"/>
      <c r="G35" s="10"/>
      <c r="H35" s="10"/>
      <c r="I35" s="10"/>
      <c r="J35" s="10"/>
    </row>
    <row r="36" spans="1:10" ht="31.2">
      <c r="A36" s="75" t="s">
        <v>59</v>
      </c>
      <c r="B36" s="49">
        <v>0</v>
      </c>
      <c r="C36" s="49">
        <v>0</v>
      </c>
      <c r="D36" s="49">
        <v>0</v>
      </c>
      <c r="E36" s="49">
        <v>0</v>
      </c>
      <c r="F36" s="14" t="s">
        <v>60</v>
      </c>
      <c r="G36" s="49">
        <v>0</v>
      </c>
      <c r="H36" s="49">
        <v>0</v>
      </c>
      <c r="I36" s="49">
        <v>0</v>
      </c>
      <c r="J36" s="49">
        <v>0</v>
      </c>
    </row>
    <row r="37" spans="1:10" ht="15.6">
      <c r="A37" s="77"/>
      <c r="B37" s="10"/>
      <c r="C37" s="10"/>
      <c r="D37" s="10"/>
      <c r="E37" s="10"/>
      <c r="F37" s="11"/>
      <c r="G37" s="10"/>
      <c r="H37" s="10"/>
      <c r="I37" s="10"/>
      <c r="J37" s="10"/>
    </row>
    <row r="38" spans="1:10" ht="31.2">
      <c r="A38" s="75" t="s">
        <v>61</v>
      </c>
      <c r="B38" s="49">
        <v>0</v>
      </c>
      <c r="C38" s="49">
        <v>0</v>
      </c>
      <c r="D38" s="49">
        <v>0</v>
      </c>
      <c r="E38" s="49">
        <v>0</v>
      </c>
      <c r="F38" s="14" t="s">
        <v>62</v>
      </c>
      <c r="G38" s="49">
        <v>0</v>
      </c>
      <c r="H38" s="49">
        <v>0</v>
      </c>
      <c r="I38" s="49">
        <v>0</v>
      </c>
      <c r="J38" s="49">
        <v>0</v>
      </c>
    </row>
    <row r="39" spans="1:10" ht="15.6">
      <c r="A39" s="77"/>
      <c r="B39" s="10"/>
      <c r="C39" s="10"/>
      <c r="D39" s="10"/>
      <c r="E39" s="10"/>
      <c r="F39" s="11"/>
      <c r="G39" s="10"/>
      <c r="H39" s="10"/>
      <c r="I39" s="10"/>
      <c r="J39" s="10"/>
    </row>
    <row r="40" spans="1:10" ht="15.6">
      <c r="A40" s="125" t="s">
        <v>14</v>
      </c>
      <c r="B40" s="26">
        <f>+B34+B36+B38+B31</f>
        <v>0</v>
      </c>
      <c r="C40" s="26">
        <f>+C34+C36+C38+C31</f>
        <v>0</v>
      </c>
      <c r="D40" s="26">
        <f>+D34+D36+D38+D31</f>
        <v>0</v>
      </c>
      <c r="E40" s="26">
        <f>+E34+E36+E38+E31</f>
        <v>0</v>
      </c>
      <c r="F40" s="24" t="s">
        <v>14</v>
      </c>
      <c r="G40" s="26">
        <f>+G34+G36+G38+G31</f>
        <v>0</v>
      </c>
      <c r="H40" s="26">
        <f>+H34+H36+H38+H31</f>
        <v>0</v>
      </c>
      <c r="I40" s="26">
        <f>+I34+I36+I38+I31</f>
        <v>0</v>
      </c>
      <c r="J40" s="26">
        <f>+J34+J36+J38+J31</f>
        <v>0</v>
      </c>
    </row>
    <row r="41" spans="1:10" ht="15.6">
      <c r="A41" s="77"/>
      <c r="B41" s="10"/>
      <c r="C41" s="10"/>
      <c r="D41" s="10"/>
      <c r="E41" s="10"/>
      <c r="F41" s="11"/>
      <c r="G41" s="10"/>
      <c r="H41" s="10"/>
      <c r="I41" s="10"/>
      <c r="J41" s="10"/>
    </row>
    <row r="42" spans="1:10" ht="15.6">
      <c r="A42" s="77"/>
      <c r="B42" s="10"/>
      <c r="C42" s="10"/>
      <c r="D42" s="10"/>
      <c r="E42" s="10"/>
      <c r="F42" s="11"/>
      <c r="G42" s="10"/>
      <c r="H42" s="10"/>
      <c r="I42" s="10"/>
      <c r="J42" s="10"/>
    </row>
    <row r="43" spans="1:10" ht="16.2" thickBot="1">
      <c r="A43" s="126" t="s">
        <v>15</v>
      </c>
      <c r="B43" s="127">
        <f>+B40+B17</f>
        <v>0</v>
      </c>
      <c r="C43" s="127">
        <f>+C40+C17</f>
        <v>0</v>
      </c>
      <c r="D43" s="127">
        <f>+D40+D17</f>
        <v>0</v>
      </c>
      <c r="E43" s="127">
        <f>+E40+E17</f>
        <v>0</v>
      </c>
      <c r="F43" s="128" t="s">
        <v>16</v>
      </c>
      <c r="G43" s="127">
        <f>+G40+G17</f>
        <v>0</v>
      </c>
      <c r="H43" s="127">
        <f t="shared" ref="H43:J43" si="0">+H40+H17</f>
        <v>0</v>
      </c>
      <c r="I43" s="127">
        <f t="shared" si="0"/>
        <v>0</v>
      </c>
      <c r="J43" s="127">
        <f t="shared" si="0"/>
        <v>0</v>
      </c>
    </row>
    <row r="44" spans="1:10" ht="15.6">
      <c r="A44" s="9"/>
      <c r="B44" s="10"/>
      <c r="C44" s="10"/>
      <c r="D44" s="10"/>
      <c r="E44" s="10"/>
      <c r="F44" s="11"/>
      <c r="G44" s="10"/>
      <c r="H44" s="10"/>
      <c r="I44" s="10"/>
      <c r="J44" s="12"/>
    </row>
    <row r="45" spans="1:10" ht="16.2" thickBot="1">
      <c r="A45" s="16"/>
      <c r="B45" s="17"/>
      <c r="C45" s="17"/>
      <c r="D45" s="17"/>
      <c r="E45" s="17"/>
      <c r="F45" s="18"/>
      <c r="G45" s="17"/>
      <c r="H45" s="17"/>
      <c r="I45" s="17"/>
      <c r="J45" s="19"/>
    </row>
    <row r="46" spans="1:10" ht="16.8" thickTop="1" thickBot="1">
      <c r="A46" s="20" t="s">
        <v>17</v>
      </c>
      <c r="B46" s="71">
        <f>+B43-G43</f>
        <v>0</v>
      </c>
      <c r="C46" s="21"/>
      <c r="D46" s="21"/>
      <c r="E46" s="21"/>
      <c r="F46" s="22"/>
      <c r="G46" s="21"/>
      <c r="H46" s="21"/>
      <c r="I46" s="21"/>
      <c r="J46" s="19"/>
    </row>
    <row r="47" spans="1:10" ht="15" thickTop="1"/>
    <row r="49" spans="1:5">
      <c r="C49" s="8"/>
    </row>
    <row r="50" spans="1:5">
      <c r="C50" s="8"/>
    </row>
    <row r="51" spans="1:5" ht="15" thickBot="1">
      <c r="A51" s="32"/>
      <c r="C51" s="8"/>
    </row>
    <row r="52" spans="1:5" ht="23.4">
      <c r="A52" s="140" t="s">
        <v>63</v>
      </c>
      <c r="B52" s="141"/>
      <c r="C52" s="141"/>
      <c r="D52" s="141"/>
      <c r="E52" s="142"/>
    </row>
    <row r="53" spans="1:5" ht="23.4">
      <c r="A53" s="143" t="s">
        <v>95</v>
      </c>
      <c r="B53" s="144"/>
      <c r="C53" s="144"/>
      <c r="D53" s="144"/>
      <c r="E53" s="145"/>
    </row>
    <row r="54" spans="1:5" ht="43.2" customHeight="1" thickBot="1">
      <c r="A54" s="146" t="s">
        <v>103</v>
      </c>
      <c r="B54" s="147"/>
      <c r="C54" s="147"/>
      <c r="D54" s="147"/>
      <c r="E54" s="148"/>
    </row>
    <row r="57" spans="1:5">
      <c r="A57" s="59" t="s">
        <v>35</v>
      </c>
      <c r="C57" s="54">
        <v>2016</v>
      </c>
      <c r="D57" s="54">
        <v>2017</v>
      </c>
      <c r="E57" s="54">
        <v>2018</v>
      </c>
    </row>
    <row r="58" spans="1:5" s="97" customFormat="1" ht="18">
      <c r="A58" s="6" t="s">
        <v>74</v>
      </c>
      <c r="B58" s="37" t="s">
        <v>4</v>
      </c>
      <c r="C58" s="8">
        <f>+C13</f>
        <v>0</v>
      </c>
      <c r="D58" s="8">
        <f>+D13</f>
        <v>0</v>
      </c>
      <c r="E58" s="8">
        <f>+E13</f>
        <v>0</v>
      </c>
    </row>
    <row r="59" spans="1:5" ht="18">
      <c r="A59" t="s">
        <v>68</v>
      </c>
      <c r="B59" s="37" t="s">
        <v>4</v>
      </c>
      <c r="C59" s="8">
        <f>+C18+C20+C23</f>
        <v>0</v>
      </c>
      <c r="D59" s="8">
        <f>+D18+D20+D23</f>
        <v>0</v>
      </c>
      <c r="E59" s="8">
        <f>+E18+E20+E23</f>
        <v>0</v>
      </c>
    </row>
    <row r="60" spans="1:5" ht="18">
      <c r="A60" t="s">
        <v>67</v>
      </c>
      <c r="B60" s="37" t="s">
        <v>4</v>
      </c>
      <c r="C60" s="8">
        <f>+C25+C29</f>
        <v>0</v>
      </c>
      <c r="D60" s="8">
        <f>+D25+D29</f>
        <v>0</v>
      </c>
      <c r="E60" s="8">
        <f>+E25+E29</f>
        <v>0</v>
      </c>
    </row>
    <row r="61" spans="1:5" ht="18">
      <c r="A61" t="s">
        <v>69</v>
      </c>
      <c r="B61" s="37" t="s">
        <v>4</v>
      </c>
      <c r="C61" s="8">
        <f>+C34</f>
        <v>0</v>
      </c>
      <c r="D61" s="8">
        <f>+D34</f>
        <v>0</v>
      </c>
      <c r="E61" s="8">
        <f>+E34</f>
        <v>0</v>
      </c>
    </row>
    <row r="62" spans="1:5" ht="18">
      <c r="A62" t="s">
        <v>72</v>
      </c>
      <c r="B62" s="37" t="s">
        <v>2</v>
      </c>
      <c r="C62" s="5">
        <f>-H21</f>
        <v>0</v>
      </c>
      <c r="D62" s="5">
        <f>-I21</f>
        <v>0</v>
      </c>
      <c r="E62" s="5">
        <f>-J21</f>
        <v>0</v>
      </c>
    </row>
    <row r="63" spans="1:5" ht="18">
      <c r="A63" t="s">
        <v>73</v>
      </c>
      <c r="B63" s="37" t="s">
        <v>2</v>
      </c>
      <c r="C63" s="5">
        <f>-H19+H21</f>
        <v>0</v>
      </c>
      <c r="D63" s="5">
        <f>-I19+I21</f>
        <v>0</v>
      </c>
      <c r="E63" s="5">
        <f>-J19+J21</f>
        <v>0</v>
      </c>
    </row>
    <row r="64" spans="1:5" ht="18">
      <c r="A64" t="s">
        <v>70</v>
      </c>
      <c r="B64" s="37" t="s">
        <v>2</v>
      </c>
      <c r="C64" s="5">
        <f>-H25-H29</f>
        <v>0</v>
      </c>
      <c r="D64" s="5">
        <f>-I25-I29</f>
        <v>0</v>
      </c>
      <c r="E64" s="5">
        <f>-J25-J29</f>
        <v>0</v>
      </c>
    </row>
    <row r="65" spans="1:5" ht="18.600000000000001" thickBot="1">
      <c r="A65" t="s">
        <v>71</v>
      </c>
      <c r="B65" s="37" t="s">
        <v>2</v>
      </c>
      <c r="C65" s="5">
        <f>-H34</f>
        <v>0</v>
      </c>
      <c r="D65" s="5">
        <f>-I34</f>
        <v>0</v>
      </c>
      <c r="E65" s="5">
        <f>-J34</f>
        <v>0</v>
      </c>
    </row>
    <row r="66" spans="1:5" ht="15" thickBot="1">
      <c r="C66" s="94">
        <f>SUM(C58:C65)</f>
        <v>0</v>
      </c>
      <c r="D66" s="94">
        <f>SUM(D58:D65)</f>
        <v>0</v>
      </c>
      <c r="E66" s="94">
        <f>SUM(E58:E65)</f>
        <v>0</v>
      </c>
    </row>
    <row r="67" spans="1:5">
      <c r="C67" s="8"/>
      <c r="D67" s="8"/>
      <c r="E67" s="8"/>
    </row>
    <row r="69" spans="1:5" ht="18">
      <c r="A69" s="33" t="s">
        <v>36</v>
      </c>
      <c r="B69" s="37" t="s">
        <v>30</v>
      </c>
      <c r="C69" s="5">
        <f>+C59+C62+C63+C65</f>
        <v>0</v>
      </c>
      <c r="D69" s="5">
        <f>+D59+D62+D63+D65</f>
        <v>0</v>
      </c>
      <c r="E69" s="5">
        <f>+E59+E62+E63+E65</f>
        <v>0</v>
      </c>
    </row>
    <row r="70" spans="1:5" ht="18">
      <c r="A70" t="s">
        <v>42</v>
      </c>
      <c r="B70" s="37" t="s">
        <v>4</v>
      </c>
      <c r="C70" s="5">
        <f>+C14</f>
        <v>0</v>
      </c>
      <c r="D70" s="5">
        <f>+D14</f>
        <v>0</v>
      </c>
      <c r="E70" s="5">
        <f>+E14</f>
        <v>0</v>
      </c>
    </row>
    <row r="71" spans="1:5" ht="18.600000000000001" thickBot="1">
      <c r="A71" t="s">
        <v>37</v>
      </c>
      <c r="B71" s="37" t="s">
        <v>4</v>
      </c>
      <c r="C71" s="8">
        <v>0</v>
      </c>
      <c r="D71" s="51"/>
      <c r="E71" s="51"/>
    </row>
    <row r="72" spans="1:5" ht="15" thickBot="1">
      <c r="A72" s="34" t="s">
        <v>105</v>
      </c>
      <c r="B72" s="3"/>
      <c r="C72" s="94">
        <f>+C69+C70</f>
        <v>0</v>
      </c>
      <c r="D72" s="94">
        <f>+D69+D70</f>
        <v>0</v>
      </c>
      <c r="E72" s="94">
        <f>+E69+E70</f>
        <v>0</v>
      </c>
    </row>
    <row r="73" spans="1:5">
      <c r="C73" s="8"/>
    </row>
    <row r="74" spans="1:5">
      <c r="C74" s="8"/>
      <c r="D74" s="2"/>
    </row>
    <row r="75" spans="1:5" ht="18">
      <c r="A75" s="33" t="s">
        <v>40</v>
      </c>
      <c r="B75" s="37" t="s">
        <v>30</v>
      </c>
      <c r="C75" s="5">
        <f>+C60+C61+C64</f>
        <v>0</v>
      </c>
      <c r="D75" s="5">
        <f>+D60+D61+D64</f>
        <v>0</v>
      </c>
      <c r="E75" s="5">
        <f>+E60+E61+E64</f>
        <v>0</v>
      </c>
    </row>
    <row r="76" spans="1:5" ht="18">
      <c r="A76" t="s">
        <v>43</v>
      </c>
      <c r="B76" s="37" t="s">
        <v>4</v>
      </c>
      <c r="C76" s="5">
        <f>+C13-C14</f>
        <v>0</v>
      </c>
      <c r="D76" s="5">
        <f>+D13-D14</f>
        <v>0</v>
      </c>
      <c r="E76" s="5">
        <f>+E13-E14</f>
        <v>0</v>
      </c>
    </row>
    <row r="77" spans="1:5" ht="18.600000000000001" thickBot="1">
      <c r="A77" t="s">
        <v>41</v>
      </c>
      <c r="B77" s="37" t="s">
        <v>4</v>
      </c>
      <c r="C77" s="5">
        <v>0</v>
      </c>
      <c r="D77" s="5">
        <v>0</v>
      </c>
      <c r="E77" s="5">
        <v>0</v>
      </c>
    </row>
    <row r="78" spans="1:5" ht="15" thickBot="1">
      <c r="A78" s="34" t="s">
        <v>104</v>
      </c>
      <c r="B78" s="3"/>
      <c r="C78" s="94">
        <f>SUM(C75:C77)</f>
        <v>0</v>
      </c>
      <c r="D78" s="94">
        <f>SUM(D75:D77)</f>
        <v>0</v>
      </c>
      <c r="E78" s="95">
        <f>SUM(E75:E77)</f>
        <v>0</v>
      </c>
    </row>
    <row r="79" spans="1:5" s="4" customFormat="1">
      <c r="A79" s="69"/>
      <c r="B79" s="7"/>
      <c r="C79" s="70"/>
      <c r="D79" s="70"/>
      <c r="E79" s="70"/>
    </row>
    <row r="80" spans="1:5" s="4" customFormat="1">
      <c r="A80" s="69"/>
      <c r="B80" s="7"/>
      <c r="C80" s="70"/>
      <c r="D80" s="70"/>
      <c r="E80" s="70"/>
    </row>
    <row r="82" spans="1:6">
      <c r="A82" s="59" t="s">
        <v>20</v>
      </c>
      <c r="C82" s="54">
        <v>2016</v>
      </c>
      <c r="D82" s="54">
        <v>2017</v>
      </c>
      <c r="E82" s="54">
        <v>2018</v>
      </c>
    </row>
    <row r="83" spans="1:6">
      <c r="A83" t="s">
        <v>21</v>
      </c>
      <c r="C83" t="s">
        <v>22</v>
      </c>
      <c r="D83" t="s">
        <v>22</v>
      </c>
      <c r="E83" t="s">
        <v>22</v>
      </c>
    </row>
    <row r="84" spans="1:6" s="28" customFormat="1">
      <c r="A84" s="28" t="s">
        <v>23</v>
      </c>
      <c r="C84" s="27" t="s">
        <v>26</v>
      </c>
      <c r="D84" s="27" t="s">
        <v>26</v>
      </c>
      <c r="E84" s="27" t="s">
        <v>26</v>
      </c>
    </row>
    <row r="85" spans="1:6">
      <c r="A85" s="98"/>
      <c r="B85" s="57"/>
      <c r="C85" s="99" t="s">
        <v>81</v>
      </c>
    </row>
    <row r="88" spans="1:6">
      <c r="A88" s="33" t="s">
        <v>107</v>
      </c>
      <c r="C88" s="54">
        <v>2016</v>
      </c>
      <c r="D88" s="54">
        <v>2017</v>
      </c>
      <c r="E88" s="54">
        <v>2018</v>
      </c>
    </row>
    <row r="89" spans="1:6" ht="29.4">
      <c r="A89" t="s">
        <v>24</v>
      </c>
      <c r="B89" s="37" t="s">
        <v>30</v>
      </c>
      <c r="C89" s="36">
        <f>+C31-H31</f>
        <v>0</v>
      </c>
      <c r="D89" s="36">
        <f>+D31-I31</f>
        <v>0</v>
      </c>
      <c r="E89" s="36">
        <f>+E31-J31</f>
        <v>0</v>
      </c>
      <c r="F89" s="58" t="s">
        <v>76</v>
      </c>
    </row>
    <row r="90" spans="1:6" ht="18">
      <c r="A90" t="s">
        <v>78</v>
      </c>
      <c r="B90" s="37" t="s">
        <v>2</v>
      </c>
      <c r="C90" s="36">
        <f>-C21</f>
        <v>0</v>
      </c>
      <c r="D90" s="36">
        <f>-D21</f>
        <v>0</v>
      </c>
      <c r="E90" s="36">
        <f>-E21</f>
        <v>0</v>
      </c>
      <c r="F90" t="s">
        <v>25</v>
      </c>
    </row>
    <row r="91" spans="1:6" ht="18">
      <c r="A91" t="s">
        <v>28</v>
      </c>
      <c r="B91" s="37" t="s">
        <v>4</v>
      </c>
      <c r="C91" s="36">
        <f>+H21</f>
        <v>0</v>
      </c>
      <c r="D91" s="36">
        <f>+I21</f>
        <v>0</v>
      </c>
      <c r="E91" s="36">
        <f>+J21</f>
        <v>0</v>
      </c>
    </row>
    <row r="92" spans="1:6" ht="18">
      <c r="A92" t="s">
        <v>82</v>
      </c>
      <c r="B92" s="37" t="s">
        <v>4</v>
      </c>
      <c r="C92" s="36">
        <f>+C13-C15</f>
        <v>0</v>
      </c>
      <c r="D92" s="36">
        <v>0</v>
      </c>
      <c r="E92" s="36">
        <v>0</v>
      </c>
      <c r="F92" t="s">
        <v>31</v>
      </c>
    </row>
    <row r="93" spans="1:6" ht="18">
      <c r="A93" t="s">
        <v>83</v>
      </c>
      <c r="B93" s="37" t="s">
        <v>4</v>
      </c>
      <c r="C93" s="36">
        <f>+H27</f>
        <v>0</v>
      </c>
      <c r="D93" s="36">
        <v>0</v>
      </c>
      <c r="E93" s="36">
        <v>0</v>
      </c>
      <c r="F93" t="s">
        <v>97</v>
      </c>
    </row>
    <row r="94" spans="1:6" ht="19.8">
      <c r="A94" s="35" t="s">
        <v>19</v>
      </c>
      <c r="B94" s="38"/>
      <c r="C94" s="101">
        <f>SUM(C89:C93)</f>
        <v>0</v>
      </c>
      <c r="D94" s="101">
        <f>SUM(D89:D93)</f>
        <v>0</v>
      </c>
      <c r="E94" s="101">
        <f>SUM(E89:E93)</f>
        <v>0</v>
      </c>
    </row>
    <row r="95" spans="1:6">
      <c r="C95" s="102" t="str">
        <f>IF(C94&gt;=0, "EQUILIBRIO OK", "EQUILIBRIO DA RIVEDERE")</f>
        <v>EQUILIBRIO OK</v>
      </c>
      <c r="D95" s="102" t="str">
        <f>IF(D94&gt;=0, "EQUILIBRIO OK", "EQUILIBRIO DA RIVEDERE")</f>
        <v>EQUILIBRIO OK</v>
      </c>
      <c r="E95" s="102" t="str">
        <f>IF(E94&gt;=0, "EQUILIBRIO OK", "EQUILIBRIO DA RIVEDERE")</f>
        <v>EQUILIBRIO OK</v>
      </c>
    </row>
    <row r="96" spans="1:6">
      <c r="C96" s="5"/>
      <c r="D96" s="5"/>
      <c r="E96" s="5"/>
    </row>
    <row r="98" spans="1:6">
      <c r="A98" s="33" t="s">
        <v>108</v>
      </c>
    </row>
    <row r="99" spans="1:6" ht="18">
      <c r="A99" t="s">
        <v>77</v>
      </c>
      <c r="B99" s="37" t="s">
        <v>4</v>
      </c>
      <c r="C99" s="134">
        <f>+C18+C20+C23</f>
        <v>0</v>
      </c>
      <c r="D99" s="134">
        <f>+D18+D20+D23</f>
        <v>0</v>
      </c>
      <c r="E99" s="134">
        <f>+E18+E20+E23</f>
        <v>0</v>
      </c>
    </row>
    <row r="100" spans="1:6" ht="18">
      <c r="A100" t="s">
        <v>27</v>
      </c>
      <c r="B100" s="37" t="s">
        <v>2</v>
      </c>
      <c r="C100" s="36">
        <f>-C21</f>
        <v>0</v>
      </c>
      <c r="D100" s="36">
        <f>-D21</f>
        <v>0</v>
      </c>
      <c r="E100" s="36">
        <f>-E21</f>
        <v>0</v>
      </c>
      <c r="F100" t="s">
        <v>25</v>
      </c>
    </row>
    <row r="101" spans="1:6" ht="18">
      <c r="A101" t="s">
        <v>79</v>
      </c>
      <c r="B101" s="37" t="s">
        <v>4</v>
      </c>
      <c r="C101" s="134">
        <f>+C25+C29</f>
        <v>0</v>
      </c>
      <c r="D101" s="134">
        <f>+D25+D29</f>
        <v>0</v>
      </c>
      <c r="E101" s="134">
        <f>+E25+E29</f>
        <v>0</v>
      </c>
    </row>
    <row r="102" spans="1:6" ht="18">
      <c r="A102" t="s">
        <v>29</v>
      </c>
      <c r="B102" s="37" t="s">
        <v>4</v>
      </c>
      <c r="C102" s="134">
        <f>+C13-C15</f>
        <v>0</v>
      </c>
      <c r="D102" s="134">
        <v>0</v>
      </c>
      <c r="E102" s="134">
        <v>0</v>
      </c>
      <c r="F102" t="s">
        <v>31</v>
      </c>
    </row>
    <row r="103" spans="1:6" ht="29.4">
      <c r="A103" s="58" t="s">
        <v>84</v>
      </c>
      <c r="B103" s="37" t="s">
        <v>2</v>
      </c>
      <c r="C103" s="133">
        <f>(+H20+H28)*-1</f>
        <v>0</v>
      </c>
      <c r="D103" s="36">
        <f>(+I20+I26)*-1</f>
        <v>0</v>
      </c>
      <c r="E103" s="36">
        <f>(+J20+J26)*-1</f>
        <v>0</v>
      </c>
      <c r="F103" t="s">
        <v>32</v>
      </c>
    </row>
    <row r="104" spans="1:6" ht="18">
      <c r="A104" t="s">
        <v>33</v>
      </c>
      <c r="B104" s="37" t="s">
        <v>2</v>
      </c>
      <c r="C104" s="36">
        <f>(+H19-H20)*-1</f>
        <v>0</v>
      </c>
      <c r="D104" s="36">
        <f>(+I19-I20)*-1</f>
        <v>0</v>
      </c>
      <c r="E104" s="36">
        <f>(+J19-J20)*-1</f>
        <v>0</v>
      </c>
    </row>
    <row r="105" spans="1:6" ht="18">
      <c r="A105" t="s">
        <v>28</v>
      </c>
      <c r="B105" s="37" t="s">
        <v>4</v>
      </c>
      <c r="C105" s="134">
        <f>+H21</f>
        <v>0</v>
      </c>
      <c r="D105" s="134">
        <f>+I21</f>
        <v>0</v>
      </c>
      <c r="E105" s="134">
        <f>+J21</f>
        <v>0</v>
      </c>
      <c r="F105" t="s">
        <v>46</v>
      </c>
    </row>
    <row r="106" spans="1:6" ht="18">
      <c r="A106" t="s">
        <v>34</v>
      </c>
      <c r="B106" s="37" t="s">
        <v>2</v>
      </c>
      <c r="C106" s="36">
        <f>-H25+H26-H29</f>
        <v>0</v>
      </c>
      <c r="D106" s="36">
        <f>-I25+I26-I29</f>
        <v>0</v>
      </c>
      <c r="E106" s="36">
        <f>-J25+J26-J29</f>
        <v>0</v>
      </c>
    </row>
    <row r="107" spans="1:6" ht="19.8">
      <c r="C107" s="101">
        <f>SUM(C99:C106)</f>
        <v>0</v>
      </c>
      <c r="D107" s="101">
        <f>SUM(D99:D106)</f>
        <v>0</v>
      </c>
      <c r="E107" s="101">
        <f>SUM(E99:E106)</f>
        <v>0</v>
      </c>
    </row>
    <row r="108" spans="1:6">
      <c r="B108" s="100" t="s">
        <v>3</v>
      </c>
      <c r="C108" s="56">
        <f>+C107-C94</f>
        <v>0</v>
      </c>
      <c r="D108" s="56">
        <f>+D107-D94</f>
        <v>0</v>
      </c>
      <c r="E108" s="56">
        <f>+E107-E94</f>
        <v>0</v>
      </c>
    </row>
    <row r="109" spans="1:6">
      <c r="C109" s="8"/>
      <c r="D109" s="8"/>
      <c r="E109" s="8"/>
    </row>
    <row r="112" spans="1:6" ht="19.8">
      <c r="A112" s="108" t="s">
        <v>92</v>
      </c>
      <c r="C112" s="101">
        <v>0</v>
      </c>
      <c r="D112" s="101">
        <v>0</v>
      </c>
      <c r="E112" s="101">
        <v>0</v>
      </c>
    </row>
    <row r="113" spans="1:5" ht="19.8">
      <c r="A113" s="109" t="s">
        <v>88</v>
      </c>
      <c r="C113" s="101">
        <f>+C107-C112</f>
        <v>0</v>
      </c>
      <c r="D113" s="101">
        <f>+D107-D112</f>
        <v>0</v>
      </c>
      <c r="E113" s="101">
        <f>+E107-E112</f>
        <v>0</v>
      </c>
    </row>
    <row r="114" spans="1:5">
      <c r="C114" s="112" t="str">
        <f>IF(C113&gt;=0,"EQUILIBRIO OK", "EQUILIBRIO DA RIVEDERE")</f>
        <v>EQUILIBRIO OK</v>
      </c>
      <c r="D114" s="112" t="str">
        <f>IF(D113&gt;=0,"EQUILIBRIO OK", "EQUILIBRIO DA RIVEDERE")</f>
        <v>EQUILIBRIO OK</v>
      </c>
      <c r="E114" s="112" t="str">
        <f>IF(E113&gt;=0,"EQUILIBRIO OK", "EQUILIBRIO DA RIVEDERE")</f>
        <v>EQUILIBRIO OK</v>
      </c>
    </row>
    <row r="116" spans="1:5">
      <c r="C116" s="104"/>
    </row>
    <row r="118" spans="1:5">
      <c r="A118" s="130" t="s">
        <v>106</v>
      </c>
    </row>
    <row r="119" spans="1:5" s="132" customFormat="1">
      <c r="A119" s="131"/>
    </row>
    <row r="120" spans="1:5">
      <c r="A120" s="108" t="s">
        <v>89</v>
      </c>
    </row>
    <row r="121" spans="1:5" ht="19.8">
      <c r="A121" s="109" t="s">
        <v>98</v>
      </c>
      <c r="B121" s="129">
        <v>0</v>
      </c>
    </row>
    <row r="122" spans="1:5" ht="19.8">
      <c r="A122" s="109" t="s">
        <v>99</v>
      </c>
      <c r="B122" s="129">
        <v>0</v>
      </c>
    </row>
    <row r="123" spans="1:5" ht="19.8">
      <c r="A123" s="109" t="s">
        <v>100</v>
      </c>
      <c r="B123" s="101">
        <f>+B121+B122</f>
        <v>0</v>
      </c>
    </row>
    <row r="124" spans="1:5" ht="19.8">
      <c r="A124" s="108" t="s">
        <v>90</v>
      </c>
      <c r="C124" s="101">
        <f>-B123/2</f>
        <v>0</v>
      </c>
      <c r="D124" s="101">
        <f>-B123/2</f>
        <v>0</v>
      </c>
      <c r="E124" s="101">
        <v>0</v>
      </c>
    </row>
    <row r="125" spans="1:5" ht="19.8">
      <c r="A125" s="109" t="s">
        <v>88</v>
      </c>
      <c r="C125" s="101">
        <f>+C113-C124</f>
        <v>0</v>
      </c>
      <c r="D125" s="101">
        <f>+D113-D124</f>
        <v>0</v>
      </c>
      <c r="E125" s="101">
        <f>+E113-E124</f>
        <v>0</v>
      </c>
    </row>
    <row r="126" spans="1:5">
      <c r="C126" s="112" t="str">
        <f>IF(C125&gt;=0,"EQUILIBRIO OK", "EQUILIBRIO DA RIVEDERE")</f>
        <v>EQUILIBRIO OK</v>
      </c>
      <c r="D126" s="112" t="str">
        <f>IF(D125&gt;=0,"EQUILIBRIO OK", "EQUILIBRIO DA RIVEDERE")</f>
        <v>EQUILIBRIO OK</v>
      </c>
      <c r="E126" s="112" t="str">
        <f>IF(E125&gt;=0,"EQUILIBRIO OK", "EQUILIBRIO DA RIVEDERE")</f>
        <v>EQUILIBRIO OK</v>
      </c>
    </row>
    <row r="127" spans="1:5">
      <c r="C127" s="104"/>
    </row>
    <row r="131" spans="1:5">
      <c r="A131" s="108" t="s">
        <v>94</v>
      </c>
    </row>
    <row r="132" spans="1:5" ht="19.8">
      <c r="A132" s="109" t="s">
        <v>101</v>
      </c>
      <c r="B132" s="129">
        <v>0</v>
      </c>
    </row>
    <row r="133" spans="1:5" ht="19.8">
      <c r="A133" s="109" t="s">
        <v>102</v>
      </c>
      <c r="B133" s="129">
        <v>0</v>
      </c>
    </row>
    <row r="134" spans="1:5" ht="19.8">
      <c r="A134" s="109" t="s">
        <v>100</v>
      </c>
      <c r="B134" s="101">
        <f>+B132+B133</f>
        <v>0</v>
      </c>
    </row>
    <row r="135" spans="1:5" ht="19.8">
      <c r="A135" s="108" t="s">
        <v>91</v>
      </c>
      <c r="C135" s="101">
        <f>B134/2</f>
        <v>0</v>
      </c>
      <c r="D135" s="101">
        <f>B134/2</f>
        <v>0</v>
      </c>
      <c r="E135" s="101">
        <v>0</v>
      </c>
    </row>
    <row r="136" spans="1:5" ht="19.8">
      <c r="A136" s="109" t="s">
        <v>88</v>
      </c>
      <c r="C136" s="101">
        <f>+C113-C135</f>
        <v>0</v>
      </c>
      <c r="D136" s="101">
        <f>+D113-D135</f>
        <v>0</v>
      </c>
      <c r="E136" s="101">
        <f>+E113-E135</f>
        <v>0</v>
      </c>
    </row>
    <row r="137" spans="1:5">
      <c r="C137" s="112" t="str">
        <f>IF(C136&gt;=0,"EQUILIBRIO OK", "EQUILIBRIO DA RIVEDERE")</f>
        <v>EQUILIBRIO OK</v>
      </c>
      <c r="D137" s="112" t="str">
        <f>IF(D136&gt;=0,"EQUILIBRIO OK", "EQUILIBRIO DA RIVEDERE")</f>
        <v>EQUILIBRIO OK</v>
      </c>
      <c r="E137" s="112" t="str">
        <f>IF(E136&gt;=0,"EQUILIBRIO OK", "EQUILIBRIO DA RIVEDERE")</f>
        <v>EQUILIBRIO OK</v>
      </c>
    </row>
  </sheetData>
  <sheetProtection autoFilter="0"/>
  <mergeCells count="6">
    <mergeCell ref="F4:F5"/>
    <mergeCell ref="A2:D2"/>
    <mergeCell ref="A52:E52"/>
    <mergeCell ref="A53:E53"/>
    <mergeCell ref="A54:E54"/>
    <mergeCell ref="A4:A5"/>
  </mergeCells>
  <printOptions gridLines="1"/>
  <pageMargins left="0" right="0" top="0.74803149606299213" bottom="0.74803149606299213" header="0.31496062992125984" footer="0.31496062992125984"/>
  <pageSetup paperSize="8" scale="85" fitToHeight="2" orientation="landscape" r:id="rId1"/>
  <rowBreaks count="1" manualBreakCount="1">
    <brk id="96" max="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J136"/>
  <sheetViews>
    <sheetView zoomScale="75" zoomScaleNormal="75" workbookViewId="0">
      <selection activeCell="A122" sqref="A122"/>
    </sheetView>
  </sheetViews>
  <sheetFormatPr defaultRowHeight="14.4"/>
  <cols>
    <col min="1" max="1" width="80.6640625" customWidth="1"/>
    <col min="2" max="2" width="19.88671875" bestFit="1" customWidth="1"/>
    <col min="3" max="3" width="32.33203125" bestFit="1" customWidth="1"/>
    <col min="4" max="4" width="32" customWidth="1"/>
    <col min="5" max="5" width="31.88671875" customWidth="1"/>
    <col min="6" max="6" width="45.33203125" customWidth="1"/>
    <col min="7" max="7" width="19.88671875" bestFit="1" customWidth="1"/>
    <col min="8" max="8" width="20.77734375" bestFit="1" customWidth="1"/>
    <col min="9" max="9" width="19.88671875" bestFit="1" customWidth="1"/>
    <col min="10" max="10" width="20.77734375" bestFit="1" customWidth="1"/>
  </cols>
  <sheetData>
    <row r="2" spans="1:10">
      <c r="F2" s="1" t="s">
        <v>64</v>
      </c>
    </row>
    <row r="3" spans="1:10" ht="15" thickBot="1"/>
    <row r="4" spans="1:10" ht="31.2" customHeight="1" thickTop="1">
      <c r="A4" s="151" t="s">
        <v>0</v>
      </c>
      <c r="B4" s="106" t="s">
        <v>5</v>
      </c>
      <c r="C4" s="64" t="s">
        <v>6</v>
      </c>
      <c r="D4" s="64" t="s">
        <v>6</v>
      </c>
      <c r="E4" s="64" t="s">
        <v>6</v>
      </c>
      <c r="F4" s="135" t="s">
        <v>1</v>
      </c>
      <c r="G4" s="106" t="s">
        <v>5</v>
      </c>
      <c r="H4" s="64" t="s">
        <v>6</v>
      </c>
      <c r="I4" s="64" t="s">
        <v>6</v>
      </c>
      <c r="J4" s="65" t="s">
        <v>6</v>
      </c>
    </row>
    <row r="5" spans="1:10" ht="16.2" thickBot="1">
      <c r="A5" s="152"/>
      <c r="B5" s="107">
        <v>2016</v>
      </c>
      <c r="C5" s="66">
        <v>2016</v>
      </c>
      <c r="D5" s="66">
        <v>2017</v>
      </c>
      <c r="E5" s="66">
        <v>2018</v>
      </c>
      <c r="F5" s="152"/>
      <c r="G5" s="107">
        <v>2016</v>
      </c>
      <c r="H5" s="66">
        <v>2016</v>
      </c>
      <c r="I5" s="66">
        <v>2017</v>
      </c>
      <c r="J5" s="68">
        <v>2018</v>
      </c>
    </row>
    <row r="6" spans="1:10" ht="15.6">
      <c r="A6" s="77"/>
      <c r="B6" s="10"/>
      <c r="C6" s="10"/>
      <c r="D6" s="10"/>
      <c r="E6" s="10"/>
      <c r="F6" s="30"/>
      <c r="G6" s="81"/>
      <c r="H6" s="10"/>
      <c r="I6" s="31"/>
      <c r="J6" s="40"/>
    </row>
    <row r="7" spans="1:10" ht="15.6">
      <c r="A7" s="53" t="s">
        <v>7</v>
      </c>
      <c r="B7" s="13">
        <v>216700</v>
      </c>
      <c r="C7" s="10"/>
      <c r="D7" s="13"/>
      <c r="E7" s="10"/>
      <c r="F7" s="30"/>
      <c r="G7" s="82"/>
      <c r="H7" s="10"/>
      <c r="I7" s="31"/>
      <c r="J7" s="41"/>
    </row>
    <row r="8" spans="1:10" ht="15.6">
      <c r="A8" s="9"/>
      <c r="B8" s="10"/>
      <c r="C8" s="10"/>
      <c r="D8" s="10"/>
      <c r="E8" s="10"/>
      <c r="F8" s="30"/>
      <c r="G8" s="82"/>
      <c r="H8" s="10"/>
      <c r="I8" s="31"/>
      <c r="J8" s="41"/>
    </row>
    <row r="9" spans="1:10" ht="15.6">
      <c r="A9" s="53" t="s">
        <v>8</v>
      </c>
      <c r="B9" s="47"/>
      <c r="C9" s="13">
        <v>0</v>
      </c>
      <c r="D9" s="47"/>
      <c r="E9" s="47"/>
      <c r="F9" s="29" t="s">
        <v>9</v>
      </c>
      <c r="G9" s="83"/>
      <c r="H9" s="10">
        <v>0</v>
      </c>
      <c r="I9" s="31">
        <v>0</v>
      </c>
      <c r="J9" s="41">
        <v>0</v>
      </c>
    </row>
    <row r="10" spans="1:10" ht="15.6">
      <c r="A10" s="62" t="s">
        <v>44</v>
      </c>
      <c r="B10" s="47"/>
      <c r="C10" s="63">
        <v>0</v>
      </c>
      <c r="D10" s="47"/>
      <c r="E10" s="47"/>
      <c r="F10" s="46"/>
      <c r="G10" s="84"/>
      <c r="H10" s="15"/>
      <c r="I10" s="39"/>
      <c r="J10" s="45"/>
    </row>
    <row r="11" spans="1:10" ht="15.6">
      <c r="A11" s="62" t="s">
        <v>45</v>
      </c>
      <c r="B11" s="47"/>
      <c r="C11" s="63">
        <v>0</v>
      </c>
      <c r="D11" s="47"/>
      <c r="E11" s="47"/>
      <c r="F11" s="46"/>
      <c r="G11" s="84"/>
      <c r="H11" s="15"/>
      <c r="I11" s="39"/>
      <c r="J11" s="45"/>
    </row>
    <row r="12" spans="1:10" ht="15.6">
      <c r="A12" s="15"/>
      <c r="B12" s="10"/>
      <c r="C12" s="10"/>
      <c r="D12" s="10"/>
      <c r="E12" s="10"/>
      <c r="F12" s="30"/>
      <c r="G12" s="82"/>
      <c r="H12" s="10"/>
      <c r="I12" s="31"/>
      <c r="J12" s="41"/>
    </row>
    <row r="13" spans="1:10" ht="15.6">
      <c r="A13" s="53" t="s">
        <v>10</v>
      </c>
      <c r="B13" s="10"/>
      <c r="C13" s="13">
        <v>129500</v>
      </c>
      <c r="D13" s="13">
        <v>110400</v>
      </c>
      <c r="E13" s="13">
        <v>99500</v>
      </c>
      <c r="F13" s="30"/>
      <c r="G13" s="82"/>
      <c r="H13" s="10"/>
      <c r="I13" s="31"/>
      <c r="J13" s="41"/>
    </row>
    <row r="14" spans="1:10" ht="15.6">
      <c r="A14" s="62" t="s">
        <v>44</v>
      </c>
      <c r="B14" s="15"/>
      <c r="C14" s="63">
        <v>6500</v>
      </c>
      <c r="D14" s="63">
        <v>6600</v>
      </c>
      <c r="E14" s="63">
        <v>6700</v>
      </c>
      <c r="F14" s="44"/>
      <c r="G14" s="84"/>
      <c r="H14" s="15"/>
      <c r="I14" s="39"/>
      <c r="J14" s="45"/>
    </row>
    <row r="15" spans="1:10" ht="15.6">
      <c r="A15" s="62" t="s">
        <v>38</v>
      </c>
      <c r="B15" s="15"/>
      <c r="C15" s="63">
        <v>5000</v>
      </c>
      <c r="D15" s="63">
        <v>15000</v>
      </c>
      <c r="E15" s="63">
        <v>10000</v>
      </c>
      <c r="F15" s="44"/>
      <c r="G15" s="84"/>
      <c r="H15" s="15"/>
      <c r="I15" s="39"/>
      <c r="J15" s="45"/>
    </row>
    <row r="16" spans="1:10" ht="16.2" thickBot="1">
      <c r="A16" s="62" t="s">
        <v>39</v>
      </c>
      <c r="B16" s="15"/>
      <c r="C16" s="63">
        <f>+C13-C14-C15</f>
        <v>118000</v>
      </c>
      <c r="D16" s="63">
        <f>+D13-D14-D15</f>
        <v>88800</v>
      </c>
      <c r="E16" s="63">
        <f>+E13-E14-E15</f>
        <v>82800</v>
      </c>
      <c r="F16" s="44"/>
      <c r="G16" s="85"/>
      <c r="H16" s="15"/>
      <c r="I16" s="39"/>
      <c r="J16" s="45"/>
    </row>
    <row r="17" spans="1:10" ht="16.2" thickBot="1">
      <c r="A17" s="25" t="s">
        <v>18</v>
      </c>
      <c r="B17" s="26">
        <f>+B7</f>
        <v>216700</v>
      </c>
      <c r="C17" s="26">
        <f>+C10+C13</f>
        <v>129500</v>
      </c>
      <c r="D17" s="89">
        <f>+D13</f>
        <v>110400</v>
      </c>
      <c r="E17" s="26">
        <f>+E13</f>
        <v>99500</v>
      </c>
      <c r="F17" s="72" t="s">
        <v>18</v>
      </c>
      <c r="G17" s="80">
        <v>0</v>
      </c>
      <c r="H17" s="26">
        <v>0</v>
      </c>
      <c r="I17" s="43">
        <v>0</v>
      </c>
      <c r="J17" s="42">
        <v>0</v>
      </c>
    </row>
    <row r="18" spans="1:10" ht="15.6">
      <c r="A18" s="55" t="s">
        <v>49</v>
      </c>
      <c r="B18" s="48">
        <v>506500</v>
      </c>
      <c r="C18" s="48">
        <v>437000</v>
      </c>
      <c r="D18" s="91">
        <v>439000</v>
      </c>
      <c r="E18" s="86">
        <v>451100</v>
      </c>
      <c r="F18" s="74"/>
      <c r="G18" s="10"/>
      <c r="H18" s="10"/>
      <c r="I18" s="10"/>
      <c r="J18" s="12"/>
    </row>
    <row r="19" spans="1:10" ht="15.6">
      <c r="A19" s="53"/>
      <c r="B19" s="49"/>
      <c r="C19" s="49"/>
      <c r="D19" s="49"/>
      <c r="E19" s="87"/>
      <c r="F19" s="75" t="s">
        <v>50</v>
      </c>
      <c r="G19" s="49">
        <v>1308900</v>
      </c>
      <c r="H19" s="49">
        <v>1046400</v>
      </c>
      <c r="I19" s="103">
        <f>1041700</f>
        <v>1041700</v>
      </c>
      <c r="J19" s="49">
        <f>1023400+100000</f>
        <v>1123400</v>
      </c>
    </row>
    <row r="20" spans="1:10" ht="15.6">
      <c r="A20" s="53" t="s">
        <v>51</v>
      </c>
      <c r="B20" s="49">
        <v>205000</v>
      </c>
      <c r="C20" s="49">
        <v>153600</v>
      </c>
      <c r="D20" s="49">
        <v>149500</v>
      </c>
      <c r="E20" s="87">
        <v>151200</v>
      </c>
      <c r="F20" s="76" t="s">
        <v>11</v>
      </c>
      <c r="G20" s="52"/>
      <c r="H20" s="61">
        <v>6600</v>
      </c>
      <c r="I20" s="61">
        <v>6700</v>
      </c>
      <c r="J20" s="61">
        <v>6750</v>
      </c>
    </row>
    <row r="21" spans="1:10" ht="15.6">
      <c r="A21" s="60" t="s">
        <v>65</v>
      </c>
      <c r="B21" s="61">
        <v>15000</v>
      </c>
      <c r="C21" s="61">
        <v>15000</v>
      </c>
      <c r="D21" s="92"/>
      <c r="F21" s="76" t="s">
        <v>66</v>
      </c>
      <c r="G21" s="52"/>
      <c r="H21" s="61">
        <v>63300</v>
      </c>
      <c r="I21" s="61">
        <f>79000</f>
        <v>79000</v>
      </c>
      <c r="J21" s="61">
        <v>93700</v>
      </c>
    </row>
    <row r="22" spans="1:10" ht="15.6">
      <c r="A22" s="9"/>
      <c r="B22" s="49"/>
      <c r="C22" s="49"/>
      <c r="D22" s="49"/>
      <c r="E22" s="87"/>
      <c r="F22" s="77"/>
      <c r="G22" s="10"/>
      <c r="H22" s="10"/>
      <c r="I22" s="10"/>
      <c r="J22" s="12"/>
    </row>
    <row r="23" spans="1:10" ht="15.6">
      <c r="A23" s="53" t="s">
        <v>52</v>
      </c>
      <c r="B23" s="49">
        <v>481600</v>
      </c>
      <c r="C23" s="49">
        <f>507400</f>
        <v>507400</v>
      </c>
      <c r="D23" s="49">
        <f>508900</f>
        <v>508900</v>
      </c>
      <c r="E23" s="87">
        <f>582100</f>
        <v>582100</v>
      </c>
      <c r="F23" s="77"/>
      <c r="G23" s="10"/>
      <c r="H23" s="10"/>
      <c r="I23" s="10"/>
      <c r="J23" s="12"/>
    </row>
    <row r="24" spans="1:10" ht="15.6">
      <c r="A24" s="9"/>
      <c r="B24" s="49"/>
      <c r="C24" s="49"/>
      <c r="D24" s="49"/>
      <c r="E24" s="87"/>
      <c r="F24" s="77"/>
      <c r="G24" s="10"/>
      <c r="H24" s="10"/>
      <c r="I24" s="10"/>
      <c r="J24" s="12"/>
    </row>
    <row r="25" spans="1:10" ht="15.6">
      <c r="A25" s="53" t="s">
        <v>53</v>
      </c>
      <c r="B25" s="49">
        <v>379500</v>
      </c>
      <c r="C25" s="49">
        <v>558400</v>
      </c>
      <c r="D25" s="49">
        <f>385800</f>
        <v>385800</v>
      </c>
      <c r="E25" s="87">
        <v>444100</v>
      </c>
      <c r="F25" s="75" t="s">
        <v>54</v>
      </c>
      <c r="G25" s="49">
        <v>409300</v>
      </c>
      <c r="H25" s="49">
        <v>797600</v>
      </c>
      <c r="I25" s="49">
        <f>555000</f>
        <v>555000</v>
      </c>
      <c r="J25" s="49">
        <v>570600</v>
      </c>
    </row>
    <row r="26" spans="1:10" ht="15.6">
      <c r="A26" s="9"/>
      <c r="B26" s="49"/>
      <c r="C26" s="49"/>
      <c r="D26" s="49"/>
      <c r="E26" s="87"/>
      <c r="F26" s="78" t="s">
        <v>80</v>
      </c>
      <c r="G26" s="62">
        <v>0</v>
      </c>
      <c r="H26" s="61">
        <v>103800</v>
      </c>
      <c r="I26" s="61">
        <v>92800</v>
      </c>
      <c r="J26" s="61">
        <v>100000</v>
      </c>
    </row>
    <row r="27" spans="1:10" ht="31.2">
      <c r="A27" s="9"/>
      <c r="B27" s="10"/>
      <c r="C27" s="10"/>
      <c r="D27" s="82"/>
      <c r="E27" s="31"/>
      <c r="F27" s="78" t="s">
        <v>47</v>
      </c>
      <c r="G27" s="62">
        <v>0</v>
      </c>
      <c r="H27" s="61">
        <v>15000</v>
      </c>
      <c r="I27" s="61">
        <v>10000</v>
      </c>
      <c r="J27" s="61">
        <v>0</v>
      </c>
    </row>
    <row r="28" spans="1:10" ht="15.6">
      <c r="A28" s="9"/>
      <c r="B28" s="10"/>
      <c r="C28" s="10"/>
      <c r="D28" s="82"/>
      <c r="E28" s="31"/>
      <c r="F28" s="78" t="s">
        <v>48</v>
      </c>
      <c r="G28" s="62"/>
      <c r="H28" s="63">
        <f>+H26-H27</f>
        <v>88800</v>
      </c>
      <c r="I28" s="63">
        <f>+I26-I27</f>
        <v>82800</v>
      </c>
      <c r="J28" s="63">
        <f>+J26-J27</f>
        <v>100000</v>
      </c>
    </row>
    <row r="29" spans="1:10" ht="31.2">
      <c r="A29" s="53" t="s">
        <v>55</v>
      </c>
      <c r="B29" s="49">
        <v>167300</v>
      </c>
      <c r="C29" s="49">
        <v>167300</v>
      </c>
      <c r="D29" s="49">
        <v>204000</v>
      </c>
      <c r="E29" s="87">
        <v>167300</v>
      </c>
      <c r="F29" s="75" t="s">
        <v>56</v>
      </c>
      <c r="G29" s="49">
        <v>169900</v>
      </c>
      <c r="H29" s="49">
        <v>167300</v>
      </c>
      <c r="I29" s="49">
        <v>204000</v>
      </c>
      <c r="J29" s="49">
        <v>167300</v>
      </c>
    </row>
    <row r="30" spans="1:10" ht="16.2" thickBot="1">
      <c r="A30" s="9"/>
      <c r="B30" s="50"/>
      <c r="C30" s="50"/>
      <c r="D30" s="93"/>
      <c r="E30" s="88"/>
      <c r="F30" s="79"/>
      <c r="G30" s="10"/>
      <c r="H30" s="10"/>
      <c r="I30" s="10"/>
      <c r="J30" s="12"/>
    </row>
    <row r="31" spans="1:10" ht="15.6">
      <c r="A31" s="23" t="s">
        <v>12</v>
      </c>
      <c r="B31" s="26">
        <f>+B18+B20+B23+B25+B29</f>
        <v>1739900</v>
      </c>
      <c r="C31" s="26">
        <f>+C18+C20+C23+C25+C29</f>
        <v>1823700</v>
      </c>
      <c r="D31" s="90">
        <f>+D18+D20+D23+D25+D29</f>
        <v>1687200</v>
      </c>
      <c r="E31" s="26">
        <f>+E18+E20+E23+E25+E29</f>
        <v>1795800</v>
      </c>
      <c r="F31" s="73" t="s">
        <v>13</v>
      </c>
      <c r="G31" s="26">
        <f>+G19+G25+G29</f>
        <v>1888100</v>
      </c>
      <c r="H31" s="26">
        <f>+H19+H25+H29</f>
        <v>2011300</v>
      </c>
      <c r="I31" s="26">
        <f>+I19+I25+I29</f>
        <v>1800700</v>
      </c>
      <c r="J31" s="26">
        <f>+J19+J25+J29</f>
        <v>1861300</v>
      </c>
    </row>
    <row r="32" spans="1:10" ht="15.6">
      <c r="A32" s="9"/>
      <c r="B32" s="10"/>
      <c r="C32" s="10"/>
      <c r="D32" s="10"/>
      <c r="E32" s="10"/>
      <c r="F32" s="11"/>
      <c r="G32" s="10"/>
      <c r="H32" s="13"/>
      <c r="I32" s="13"/>
      <c r="J32" s="13"/>
    </row>
    <row r="33" spans="1:10" ht="15.6">
      <c r="A33" s="9"/>
      <c r="B33" s="10"/>
      <c r="C33" s="10"/>
      <c r="D33" s="10"/>
      <c r="E33" s="10"/>
      <c r="F33" s="11"/>
      <c r="G33" s="10"/>
      <c r="H33" s="10"/>
      <c r="I33" s="10"/>
      <c r="J33" s="12"/>
    </row>
    <row r="34" spans="1:10" ht="15.6">
      <c r="A34" s="53" t="s">
        <v>57</v>
      </c>
      <c r="B34" s="49">
        <v>248000</v>
      </c>
      <c r="C34" s="49">
        <v>116200</v>
      </c>
      <c r="D34" s="49">
        <v>65400</v>
      </c>
      <c r="E34" s="49">
        <v>33700</v>
      </c>
      <c r="F34" s="14" t="s">
        <v>58</v>
      </c>
      <c r="G34" s="49">
        <v>58100</v>
      </c>
      <c r="H34" s="49">
        <v>58100</v>
      </c>
      <c r="I34" s="49">
        <v>62300</v>
      </c>
      <c r="J34" s="49">
        <v>67700</v>
      </c>
    </row>
    <row r="35" spans="1:10" ht="15.6">
      <c r="A35" s="9"/>
      <c r="B35" s="10"/>
      <c r="C35" s="10"/>
      <c r="D35" s="10"/>
      <c r="E35" s="10"/>
      <c r="F35" s="11"/>
      <c r="G35" s="10"/>
      <c r="H35" s="10"/>
      <c r="I35" s="10"/>
      <c r="J35" s="12"/>
    </row>
    <row r="36" spans="1:10" ht="31.2">
      <c r="A36" s="53" t="s">
        <v>59</v>
      </c>
      <c r="B36" s="49">
        <v>255000</v>
      </c>
      <c r="C36" s="49">
        <v>255000</v>
      </c>
      <c r="D36" s="49">
        <v>254700</v>
      </c>
      <c r="E36" s="49">
        <v>254700</v>
      </c>
      <c r="F36" s="14" t="s">
        <v>60</v>
      </c>
      <c r="G36" s="49">
        <v>255000</v>
      </c>
      <c r="H36" s="49">
        <v>255000</v>
      </c>
      <c r="I36" s="49">
        <v>254700</v>
      </c>
      <c r="J36" s="49">
        <v>254700</v>
      </c>
    </row>
    <row r="37" spans="1:10" ht="15.6">
      <c r="A37" s="9"/>
      <c r="B37" s="10"/>
      <c r="C37" s="10"/>
      <c r="D37" s="10"/>
      <c r="E37" s="10"/>
      <c r="F37" s="11"/>
      <c r="G37" s="10"/>
      <c r="H37" s="10"/>
      <c r="I37" s="10"/>
      <c r="J37" s="12"/>
    </row>
    <row r="38" spans="1:10" ht="31.2">
      <c r="A38" s="53" t="s">
        <v>61</v>
      </c>
      <c r="B38" s="49">
        <v>172400</v>
      </c>
      <c r="C38" s="49">
        <v>124000</v>
      </c>
      <c r="D38" s="49">
        <v>123400</v>
      </c>
      <c r="E38" s="49">
        <v>122700</v>
      </c>
      <c r="F38" s="14" t="s">
        <v>62</v>
      </c>
      <c r="G38" s="49">
        <v>171000</v>
      </c>
      <c r="H38" s="49">
        <v>124000</v>
      </c>
      <c r="I38" s="49">
        <v>123400</v>
      </c>
      <c r="J38" s="49">
        <v>122700</v>
      </c>
    </row>
    <row r="39" spans="1:10" ht="15.6">
      <c r="A39" s="9"/>
      <c r="B39" s="10"/>
      <c r="C39" s="10"/>
      <c r="D39" s="10"/>
      <c r="E39" s="10"/>
      <c r="F39" s="11"/>
      <c r="G39" s="10"/>
      <c r="H39" s="10"/>
      <c r="I39" s="10"/>
      <c r="J39" s="12"/>
    </row>
    <row r="40" spans="1:10" ht="15.6">
      <c r="A40" s="23" t="s">
        <v>14</v>
      </c>
      <c r="B40" s="26">
        <f>+B34+B36+B38+B31</f>
        <v>2415300</v>
      </c>
      <c r="C40" s="26">
        <f>+C34+C36+C38+C31</f>
        <v>2318900</v>
      </c>
      <c r="D40" s="26">
        <f>+D34+D36+D38+D31</f>
        <v>2130700</v>
      </c>
      <c r="E40" s="26">
        <f>+E34+E36+E38+E31</f>
        <v>2206900</v>
      </c>
      <c r="F40" s="24" t="s">
        <v>14</v>
      </c>
      <c r="G40" s="26">
        <f>+G34+G36+G38+G31</f>
        <v>2372200</v>
      </c>
      <c r="H40" s="26">
        <f>+H34+H36+H38+H31</f>
        <v>2448400</v>
      </c>
      <c r="I40" s="26">
        <f>+I34+I36+I38+I31</f>
        <v>2241100</v>
      </c>
      <c r="J40" s="26">
        <f>+J34+J36+J38+J31</f>
        <v>2306400</v>
      </c>
    </row>
    <row r="41" spans="1:10" ht="15.6">
      <c r="A41" s="9"/>
      <c r="B41" s="10"/>
      <c r="C41" s="10"/>
      <c r="D41" s="10"/>
      <c r="E41" s="10"/>
      <c r="F41" s="11"/>
      <c r="G41" s="10"/>
      <c r="H41" s="10"/>
      <c r="I41" s="10"/>
      <c r="J41" s="12"/>
    </row>
    <row r="42" spans="1:10" ht="16.2" thickBot="1">
      <c r="A42" s="9"/>
      <c r="B42" s="10"/>
      <c r="C42" s="10"/>
      <c r="D42" s="10"/>
      <c r="E42" s="10"/>
      <c r="F42" s="11"/>
      <c r="G42" s="10"/>
      <c r="H42" s="10"/>
      <c r="I42" s="10"/>
      <c r="J42" s="12"/>
    </row>
    <row r="43" spans="1:10" ht="16.2" thickBot="1">
      <c r="A43" s="105" t="s">
        <v>15</v>
      </c>
      <c r="B43" s="26">
        <f>+B40+B17</f>
        <v>2632000</v>
      </c>
      <c r="C43" s="26">
        <f>+C40+C17</f>
        <v>2448400</v>
      </c>
      <c r="D43" s="26">
        <f>+D40+D17</f>
        <v>2241100</v>
      </c>
      <c r="E43" s="26">
        <f>+E40+E17</f>
        <v>2306400</v>
      </c>
      <c r="F43" s="24" t="s">
        <v>16</v>
      </c>
      <c r="G43" s="26">
        <f>+G40+G17</f>
        <v>2372200</v>
      </c>
      <c r="H43" s="26">
        <f t="shared" ref="H43:J43" si="0">+H40+H17</f>
        <v>2448400</v>
      </c>
      <c r="I43" s="26">
        <f t="shared" si="0"/>
        <v>2241100</v>
      </c>
      <c r="J43" s="26">
        <f t="shared" si="0"/>
        <v>2306400</v>
      </c>
    </row>
    <row r="44" spans="1:10" ht="15.6">
      <c r="A44" s="9"/>
      <c r="B44" s="10"/>
      <c r="C44" s="10"/>
      <c r="D44" s="10"/>
      <c r="E44" s="10"/>
      <c r="F44" s="11"/>
      <c r="G44" s="10"/>
      <c r="H44" s="10"/>
      <c r="I44" s="10"/>
      <c r="J44" s="12"/>
    </row>
    <row r="45" spans="1:10" ht="16.2" thickBot="1">
      <c r="A45" s="16"/>
      <c r="B45" s="17"/>
      <c r="C45" s="17"/>
      <c r="D45" s="17"/>
      <c r="E45" s="17"/>
      <c r="F45" s="18"/>
      <c r="G45" s="17"/>
      <c r="H45" s="17"/>
      <c r="I45" s="17"/>
      <c r="J45" s="19"/>
    </row>
    <row r="46" spans="1:10" ht="16.8" thickTop="1" thickBot="1">
      <c r="A46" s="20" t="s">
        <v>17</v>
      </c>
      <c r="B46" s="71">
        <f>+B43-G43</f>
        <v>259800</v>
      </c>
      <c r="C46" s="21"/>
      <c r="D46" s="21"/>
      <c r="E46" s="21"/>
      <c r="F46" s="22"/>
      <c r="G46" s="21"/>
      <c r="H46" s="21"/>
      <c r="I46" s="21"/>
      <c r="J46" s="19"/>
    </row>
    <row r="47" spans="1:10" ht="15" thickTop="1"/>
    <row r="49" spans="1:5">
      <c r="C49" s="8"/>
    </row>
    <row r="50" spans="1:5">
      <c r="C50" s="8"/>
    </row>
    <row r="51" spans="1:5">
      <c r="A51" s="32"/>
      <c r="C51" s="8"/>
    </row>
    <row r="52" spans="1:5">
      <c r="A52" s="1" t="s">
        <v>63</v>
      </c>
    </row>
    <row r="53" spans="1:5">
      <c r="A53" s="1" t="s">
        <v>87</v>
      </c>
      <c r="C53" s="96"/>
    </row>
    <row r="56" spans="1:5">
      <c r="A56" s="59" t="s">
        <v>35</v>
      </c>
      <c r="C56" s="54">
        <v>2016</v>
      </c>
      <c r="D56" s="54">
        <v>2017</v>
      </c>
      <c r="E56" s="54">
        <v>2018</v>
      </c>
    </row>
    <row r="57" spans="1:5" s="97" customFormat="1" ht="18">
      <c r="A57" s="6" t="s">
        <v>74</v>
      </c>
      <c r="B57" s="37" t="s">
        <v>4</v>
      </c>
      <c r="C57" s="8">
        <f>+C13</f>
        <v>129500</v>
      </c>
      <c r="D57" s="8">
        <f>+D13</f>
        <v>110400</v>
      </c>
      <c r="E57" s="8">
        <f>+E13</f>
        <v>99500</v>
      </c>
    </row>
    <row r="58" spans="1:5" ht="18">
      <c r="A58" t="s">
        <v>68</v>
      </c>
      <c r="B58" s="37" t="s">
        <v>4</v>
      </c>
      <c r="C58" s="8">
        <f>+C18+C20+C23</f>
        <v>1098000</v>
      </c>
      <c r="D58" s="8">
        <f>+D18+D20+D23</f>
        <v>1097400</v>
      </c>
      <c r="E58" s="8">
        <f>+E18+E20+E23</f>
        <v>1184400</v>
      </c>
    </row>
    <row r="59" spans="1:5" ht="18">
      <c r="A59" t="s">
        <v>67</v>
      </c>
      <c r="B59" s="37" t="s">
        <v>4</v>
      </c>
      <c r="C59" s="8">
        <f>+C25+C29</f>
        <v>725700</v>
      </c>
      <c r="D59" s="8">
        <f>+D25+D29</f>
        <v>589800</v>
      </c>
      <c r="E59" s="8">
        <f>+E25+E29</f>
        <v>611400</v>
      </c>
    </row>
    <row r="60" spans="1:5" ht="18">
      <c r="A60" t="s">
        <v>69</v>
      </c>
      <c r="B60" s="37" t="s">
        <v>4</v>
      </c>
      <c r="C60" s="8">
        <f>+C34</f>
        <v>116200</v>
      </c>
      <c r="D60" s="8">
        <f>+D34</f>
        <v>65400</v>
      </c>
      <c r="E60" s="8">
        <f>+E34</f>
        <v>33700</v>
      </c>
    </row>
    <row r="61" spans="1:5" ht="18">
      <c r="A61" t="s">
        <v>72</v>
      </c>
      <c r="B61" s="37" t="s">
        <v>2</v>
      </c>
      <c r="C61" s="5">
        <f>-H21</f>
        <v>-63300</v>
      </c>
      <c r="D61" s="5">
        <f>-I21</f>
        <v>-79000</v>
      </c>
      <c r="E61" s="5">
        <f>-J21</f>
        <v>-93700</v>
      </c>
    </row>
    <row r="62" spans="1:5" ht="18">
      <c r="A62" t="s">
        <v>73</v>
      </c>
      <c r="B62" s="37" t="s">
        <v>2</v>
      </c>
      <c r="C62" s="5">
        <f>-H19+H21</f>
        <v>-983100</v>
      </c>
      <c r="D62" s="5">
        <f>-I19+I21</f>
        <v>-962700</v>
      </c>
      <c r="E62" s="5">
        <f>-J19+J21</f>
        <v>-1029700</v>
      </c>
    </row>
    <row r="63" spans="1:5" ht="18">
      <c r="A63" t="s">
        <v>70</v>
      </c>
      <c r="B63" s="37" t="s">
        <v>2</v>
      </c>
      <c r="C63" s="5">
        <f>-H25-H29</f>
        <v>-964900</v>
      </c>
      <c r="D63" s="5">
        <f>-I25-I29</f>
        <v>-759000</v>
      </c>
      <c r="E63" s="5">
        <f>-J25-J29</f>
        <v>-737900</v>
      </c>
    </row>
    <row r="64" spans="1:5" ht="18.600000000000001" thickBot="1">
      <c r="A64" t="s">
        <v>71</v>
      </c>
      <c r="B64" s="37" t="s">
        <v>2</v>
      </c>
      <c r="C64" s="5">
        <f>-H34</f>
        <v>-58100</v>
      </c>
      <c r="D64" s="5">
        <f>-I34</f>
        <v>-62300</v>
      </c>
      <c r="E64" s="5">
        <f>-J34</f>
        <v>-67700</v>
      </c>
    </row>
    <row r="65" spans="1:5" ht="15" thickBot="1">
      <c r="C65" s="94">
        <f>SUM(C57:C64)</f>
        <v>0</v>
      </c>
      <c r="D65" s="94">
        <f>SUM(D57:D64)</f>
        <v>0</v>
      </c>
      <c r="E65" s="94">
        <f>SUM(E57:E64)</f>
        <v>0</v>
      </c>
    </row>
    <row r="66" spans="1:5">
      <c r="C66" s="8"/>
      <c r="D66" s="8"/>
      <c r="E66" s="8"/>
    </row>
    <row r="68" spans="1:5" ht="18">
      <c r="A68" s="33" t="s">
        <v>36</v>
      </c>
      <c r="B68" s="37" t="s">
        <v>30</v>
      </c>
      <c r="C68" s="5">
        <f>+C58+C61+C62+C64</f>
        <v>-6500</v>
      </c>
      <c r="D68" s="5">
        <f>+D58+D61+D62+D64</f>
        <v>-6600</v>
      </c>
      <c r="E68" s="5">
        <f>+E58+E61+E62+E64</f>
        <v>-6700</v>
      </c>
    </row>
    <row r="69" spans="1:5" ht="18">
      <c r="A69" t="s">
        <v>42</v>
      </c>
      <c r="B69" s="37" t="s">
        <v>4</v>
      </c>
      <c r="C69" s="5">
        <f>+C14</f>
        <v>6500</v>
      </c>
      <c r="D69" s="5">
        <f>+D14</f>
        <v>6600</v>
      </c>
      <c r="E69" s="5">
        <f>+E14</f>
        <v>6700</v>
      </c>
    </row>
    <row r="70" spans="1:5" ht="18.600000000000001" thickBot="1">
      <c r="A70" t="s">
        <v>37</v>
      </c>
      <c r="B70" s="37" t="s">
        <v>4</v>
      </c>
      <c r="C70" s="8">
        <v>0</v>
      </c>
      <c r="D70" s="51"/>
      <c r="E70" s="51"/>
    </row>
    <row r="71" spans="1:5" ht="15" thickBot="1">
      <c r="A71" s="34" t="s">
        <v>105</v>
      </c>
      <c r="B71" s="3"/>
      <c r="C71" s="94">
        <f>+C68+C69</f>
        <v>0</v>
      </c>
      <c r="D71" s="94">
        <f>+D68+D69</f>
        <v>0</v>
      </c>
      <c r="E71" s="94">
        <f>+E68+E69</f>
        <v>0</v>
      </c>
    </row>
    <row r="72" spans="1:5">
      <c r="C72" s="8"/>
    </row>
    <row r="73" spans="1:5">
      <c r="C73" s="8"/>
      <c r="D73" s="2"/>
    </row>
    <row r="74" spans="1:5" ht="18">
      <c r="A74" s="33" t="s">
        <v>40</v>
      </c>
      <c r="B74" s="37" t="s">
        <v>30</v>
      </c>
      <c r="C74" s="5">
        <f>+C59+C60+C63</f>
        <v>-123000</v>
      </c>
      <c r="D74" s="5">
        <f>+D59+D60+D63</f>
        <v>-103800</v>
      </c>
      <c r="E74" s="5">
        <f>+E59+E60+E63</f>
        <v>-92800</v>
      </c>
    </row>
    <row r="75" spans="1:5" ht="18">
      <c r="A75" t="s">
        <v>43</v>
      </c>
      <c r="B75" s="37" t="s">
        <v>4</v>
      </c>
      <c r="C75" s="5">
        <f>+C13-C14</f>
        <v>123000</v>
      </c>
      <c r="D75" s="5">
        <f>+D13-D14</f>
        <v>103800</v>
      </c>
      <c r="E75" s="5">
        <f>+E13-E14</f>
        <v>92800</v>
      </c>
    </row>
    <row r="76" spans="1:5" ht="18.600000000000001" thickBot="1">
      <c r="A76" t="s">
        <v>41</v>
      </c>
      <c r="B76" s="37" t="s">
        <v>4</v>
      </c>
      <c r="C76" s="5">
        <v>0</v>
      </c>
      <c r="D76" s="5">
        <v>0</v>
      </c>
      <c r="E76" s="5">
        <v>0</v>
      </c>
    </row>
    <row r="77" spans="1:5" ht="15" thickBot="1">
      <c r="A77" s="34" t="s">
        <v>104</v>
      </c>
      <c r="B77" s="3"/>
      <c r="C77" s="94">
        <f>SUM(C74:C76)</f>
        <v>0</v>
      </c>
      <c r="D77" s="94">
        <f>SUM(D74:D76)</f>
        <v>0</v>
      </c>
      <c r="E77" s="95">
        <f>SUM(E74:E76)</f>
        <v>0</v>
      </c>
    </row>
    <row r="78" spans="1:5" s="4" customFormat="1">
      <c r="A78" s="69"/>
      <c r="B78" s="7"/>
      <c r="C78" s="70"/>
      <c r="D78" s="70"/>
      <c r="E78" s="70"/>
    </row>
    <row r="79" spans="1:5" s="4" customFormat="1">
      <c r="A79" s="69"/>
      <c r="B79" s="7"/>
      <c r="C79" s="70"/>
      <c r="D79" s="70"/>
      <c r="E79" s="70"/>
    </row>
    <row r="81" spans="1:6">
      <c r="A81" s="59" t="s">
        <v>20</v>
      </c>
      <c r="C81" s="54">
        <v>2016</v>
      </c>
      <c r="D81" s="54">
        <v>2017</v>
      </c>
      <c r="E81" s="54">
        <v>2018</v>
      </c>
    </row>
    <row r="82" spans="1:6">
      <c r="A82" t="s">
        <v>21</v>
      </c>
      <c r="C82" t="s">
        <v>22</v>
      </c>
      <c r="D82" t="s">
        <v>22</v>
      </c>
      <c r="E82" t="s">
        <v>22</v>
      </c>
    </row>
    <row r="83" spans="1:6" s="28" customFormat="1">
      <c r="A83" s="28" t="s">
        <v>23</v>
      </c>
      <c r="C83" s="27" t="s">
        <v>26</v>
      </c>
      <c r="D83" s="27" t="s">
        <v>26</v>
      </c>
      <c r="E83" s="27" t="s">
        <v>26</v>
      </c>
    </row>
    <row r="84" spans="1:6">
      <c r="A84" s="98"/>
      <c r="B84" s="57"/>
      <c r="C84" s="99" t="s">
        <v>81</v>
      </c>
    </row>
    <row r="87" spans="1:6">
      <c r="A87" s="33" t="s">
        <v>19</v>
      </c>
      <c r="C87" s="54">
        <v>2016</v>
      </c>
      <c r="D87" s="54">
        <v>2017</v>
      </c>
      <c r="E87" s="54">
        <v>2018</v>
      </c>
    </row>
    <row r="88" spans="1:6" ht="18">
      <c r="A88" t="s">
        <v>24</v>
      </c>
      <c r="B88" s="37" t="s">
        <v>30</v>
      </c>
      <c r="C88" s="36">
        <f>+C31-H31</f>
        <v>-187600</v>
      </c>
      <c r="D88" s="36">
        <f>+D31-I31</f>
        <v>-113500</v>
      </c>
      <c r="E88" s="36">
        <f>+E31-J31</f>
        <v>-65500</v>
      </c>
      <c r="F88" t="s">
        <v>76</v>
      </c>
    </row>
    <row r="89" spans="1:6" ht="18">
      <c r="A89" t="s">
        <v>78</v>
      </c>
      <c r="B89" s="37" t="s">
        <v>2</v>
      </c>
      <c r="C89" s="36">
        <f>-C21</f>
        <v>-15000</v>
      </c>
      <c r="D89" s="36">
        <f>-D21</f>
        <v>0</v>
      </c>
      <c r="E89" s="36">
        <f>-E21</f>
        <v>0</v>
      </c>
      <c r="F89" t="s">
        <v>25</v>
      </c>
    </row>
    <row r="90" spans="1:6" ht="18">
      <c r="A90" t="s">
        <v>28</v>
      </c>
      <c r="B90" s="37" t="s">
        <v>4</v>
      </c>
      <c r="C90" s="36">
        <f>+H21</f>
        <v>63300</v>
      </c>
      <c r="D90" s="36">
        <f>+I21</f>
        <v>79000</v>
      </c>
      <c r="E90" s="36">
        <f>+J21</f>
        <v>93700</v>
      </c>
    </row>
    <row r="91" spans="1:6" ht="18">
      <c r="A91" t="s">
        <v>82</v>
      </c>
      <c r="B91" s="37" t="s">
        <v>4</v>
      </c>
      <c r="C91" s="36">
        <f>+C13-C15</f>
        <v>124500</v>
      </c>
      <c r="D91" s="36">
        <v>0</v>
      </c>
      <c r="E91" s="36">
        <v>0</v>
      </c>
      <c r="F91" t="s">
        <v>31</v>
      </c>
    </row>
    <row r="92" spans="1:6" ht="18">
      <c r="A92" t="s">
        <v>83</v>
      </c>
      <c r="B92" s="37" t="s">
        <v>4</v>
      </c>
      <c r="C92" s="36">
        <f>+H27</f>
        <v>15000</v>
      </c>
      <c r="D92" s="36">
        <v>0</v>
      </c>
      <c r="E92" s="36">
        <v>0</v>
      </c>
      <c r="F92" t="s">
        <v>32</v>
      </c>
    </row>
    <row r="93" spans="1:6" ht="19.8">
      <c r="A93" s="35" t="s">
        <v>19</v>
      </c>
      <c r="B93" s="38"/>
      <c r="C93" s="101">
        <f>SUM(C88:C92)</f>
        <v>200</v>
      </c>
      <c r="D93" s="101">
        <f>SUM(D88:D92)</f>
        <v>-34500</v>
      </c>
      <c r="E93" s="101">
        <f>SUM(E88:E92)</f>
        <v>28200</v>
      </c>
    </row>
    <row r="95" spans="1:6">
      <c r="C95" s="5"/>
      <c r="D95" s="5"/>
      <c r="E95" s="5"/>
    </row>
    <row r="97" spans="1:6">
      <c r="A97" s="33" t="s">
        <v>75</v>
      </c>
    </row>
    <row r="98" spans="1:6" ht="18">
      <c r="A98" t="s">
        <v>77</v>
      </c>
      <c r="B98" s="37" t="s">
        <v>4</v>
      </c>
      <c r="C98" s="8">
        <f>+C18+C20+C23</f>
        <v>1098000</v>
      </c>
      <c r="D98" s="8">
        <f>+D18+D20+D23</f>
        <v>1097400</v>
      </c>
      <c r="E98" s="8">
        <f>+E18+E20+E23</f>
        <v>1184400</v>
      </c>
    </row>
    <row r="99" spans="1:6" ht="18">
      <c r="A99" t="s">
        <v>27</v>
      </c>
      <c r="B99" s="37" t="s">
        <v>2</v>
      </c>
      <c r="C99" s="36">
        <f>-C21</f>
        <v>-15000</v>
      </c>
      <c r="D99" s="36">
        <f>-D21</f>
        <v>0</v>
      </c>
      <c r="E99" s="36">
        <f>-E21</f>
        <v>0</v>
      </c>
      <c r="F99" t="s">
        <v>25</v>
      </c>
    </row>
    <row r="100" spans="1:6" ht="18">
      <c r="A100" t="s">
        <v>79</v>
      </c>
      <c r="B100" s="37" t="s">
        <v>4</v>
      </c>
      <c r="C100" s="8">
        <f>+C25+C29</f>
        <v>725700</v>
      </c>
      <c r="D100" s="8">
        <f>+D25+D29</f>
        <v>589800</v>
      </c>
      <c r="E100" s="8">
        <f>+E25+E29</f>
        <v>611400</v>
      </c>
    </row>
    <row r="101" spans="1:6" ht="18">
      <c r="A101" t="s">
        <v>29</v>
      </c>
      <c r="B101" s="37" t="s">
        <v>4</v>
      </c>
      <c r="C101" s="8">
        <f>+C13-C15</f>
        <v>124500</v>
      </c>
      <c r="D101" s="8">
        <v>0</v>
      </c>
      <c r="E101" s="8">
        <v>0</v>
      </c>
      <c r="F101" t="s">
        <v>31</v>
      </c>
    </row>
    <row r="102" spans="1:6" ht="29.4">
      <c r="A102" s="58" t="s">
        <v>84</v>
      </c>
      <c r="B102" s="37" t="s">
        <v>2</v>
      </c>
      <c r="C102" s="36">
        <f>(+H20+H28)*-1</f>
        <v>-95400</v>
      </c>
      <c r="D102" s="36">
        <f>(+I20+I26)*-1</f>
        <v>-99500</v>
      </c>
      <c r="E102" s="36">
        <f>(+J20+J26)*-1</f>
        <v>-106750</v>
      </c>
      <c r="F102" t="s">
        <v>32</v>
      </c>
    </row>
    <row r="103" spans="1:6" ht="18">
      <c r="A103" t="s">
        <v>33</v>
      </c>
      <c r="B103" s="37" t="s">
        <v>2</v>
      </c>
      <c r="C103" s="36">
        <f>(+H19-H20)*-1</f>
        <v>-1039800</v>
      </c>
      <c r="D103" s="36">
        <f>(+I19-I20)*-1</f>
        <v>-1035000</v>
      </c>
      <c r="E103" s="36">
        <f>(+J19-J20)*-1</f>
        <v>-1116650</v>
      </c>
    </row>
    <row r="104" spans="1:6" ht="18">
      <c r="A104" t="s">
        <v>28</v>
      </c>
      <c r="B104" s="37" t="s">
        <v>4</v>
      </c>
      <c r="C104" s="8">
        <f>+H21</f>
        <v>63300</v>
      </c>
      <c r="D104" s="8">
        <f>+I21</f>
        <v>79000</v>
      </c>
      <c r="E104" s="8">
        <f>+J21</f>
        <v>93700</v>
      </c>
      <c r="F104" t="s">
        <v>46</v>
      </c>
    </row>
    <row r="105" spans="1:6" ht="18">
      <c r="A105" t="s">
        <v>34</v>
      </c>
      <c r="B105" s="37" t="s">
        <v>2</v>
      </c>
      <c r="C105" s="36">
        <f>-H25+H26-H29</f>
        <v>-861100</v>
      </c>
      <c r="D105" s="36">
        <f>-I25+I26-I29</f>
        <v>-666200</v>
      </c>
      <c r="E105" s="36">
        <f>-J25+J26-J29</f>
        <v>-637900</v>
      </c>
    </row>
    <row r="106" spans="1:6" ht="19.8">
      <c r="C106" s="101">
        <f>SUM(C98:C105)</f>
        <v>200</v>
      </c>
      <c r="D106" s="101">
        <f>SUM(D98:D105)</f>
        <v>-34500</v>
      </c>
      <c r="E106" s="101">
        <f>SUM(E98:E105)</f>
        <v>28200</v>
      </c>
    </row>
    <row r="107" spans="1:6">
      <c r="B107" s="100" t="s">
        <v>3</v>
      </c>
      <c r="C107" s="56">
        <f>+C106-C93</f>
        <v>0</v>
      </c>
      <c r="D107" s="56">
        <f>+D106-D93</f>
        <v>0</v>
      </c>
      <c r="E107" s="56">
        <f>+E106-E93</f>
        <v>0</v>
      </c>
    </row>
    <row r="108" spans="1:6">
      <c r="C108" s="8"/>
      <c r="D108" s="8"/>
      <c r="E108" s="8"/>
    </row>
    <row r="111" spans="1:6" ht="19.8">
      <c r="A111" s="108" t="s">
        <v>92</v>
      </c>
      <c r="C111" s="101">
        <v>0</v>
      </c>
      <c r="D111" s="101">
        <v>0</v>
      </c>
      <c r="E111" s="101">
        <v>0</v>
      </c>
    </row>
    <row r="112" spans="1:6" ht="19.8">
      <c r="A112" s="109" t="s">
        <v>88</v>
      </c>
      <c r="C112" s="101">
        <f>+C106-C111</f>
        <v>200</v>
      </c>
      <c r="D112" s="101">
        <f>+D106-D111</f>
        <v>-34500</v>
      </c>
      <c r="E112" s="101">
        <f>+E106-E111</f>
        <v>28200</v>
      </c>
    </row>
    <row r="113" spans="1:5">
      <c r="C113" s="110" t="s">
        <v>85</v>
      </c>
      <c r="D113" s="111" t="s">
        <v>86</v>
      </c>
      <c r="E113" s="110" t="s">
        <v>85</v>
      </c>
    </row>
    <row r="115" spans="1:5" ht="113.4" customHeight="1">
      <c r="C115" s="104" t="s">
        <v>93</v>
      </c>
    </row>
    <row r="117" spans="1:5">
      <c r="A117" s="130" t="s">
        <v>106</v>
      </c>
    </row>
    <row r="118" spans="1:5" s="132" customFormat="1">
      <c r="A118" s="131"/>
    </row>
    <row r="119" spans="1:5">
      <c r="A119" s="108" t="s">
        <v>89</v>
      </c>
    </row>
    <row r="120" spans="1:5" ht="19.8">
      <c r="A120" s="109" t="s">
        <v>98</v>
      </c>
      <c r="B120" s="113">
        <v>500</v>
      </c>
    </row>
    <row r="121" spans="1:5" ht="19.8">
      <c r="A121" s="109" t="s">
        <v>99</v>
      </c>
      <c r="B121" s="113">
        <v>500</v>
      </c>
    </row>
    <row r="122" spans="1:5" ht="19.8">
      <c r="A122" s="109" t="s">
        <v>100</v>
      </c>
      <c r="B122" s="101">
        <f>SUM(B120:B121)</f>
        <v>1000</v>
      </c>
    </row>
    <row r="123" spans="1:5" ht="19.8">
      <c r="A123" s="108" t="s">
        <v>90</v>
      </c>
      <c r="C123" s="101">
        <f>-B122/2</f>
        <v>-500</v>
      </c>
      <c r="D123" s="101">
        <f>-B122/2</f>
        <v>-500</v>
      </c>
      <c r="E123" s="101">
        <v>0</v>
      </c>
    </row>
    <row r="124" spans="1:5" ht="19.8">
      <c r="A124" s="109" t="s">
        <v>88</v>
      </c>
      <c r="C124" s="101">
        <f>+C112-C123</f>
        <v>700</v>
      </c>
      <c r="D124" s="101">
        <f>+D112-D123</f>
        <v>-34000</v>
      </c>
      <c r="E124" s="101">
        <f>+E112-E123</f>
        <v>28200</v>
      </c>
    </row>
    <row r="125" spans="1:5">
      <c r="C125" s="110" t="s">
        <v>85</v>
      </c>
      <c r="D125" s="111" t="s">
        <v>86</v>
      </c>
      <c r="E125" s="110" t="s">
        <v>85</v>
      </c>
    </row>
    <row r="126" spans="1:5" ht="72">
      <c r="C126" s="104" t="s">
        <v>93</v>
      </c>
    </row>
    <row r="130" spans="1:5">
      <c r="A130" s="108" t="s">
        <v>94</v>
      </c>
    </row>
    <row r="131" spans="1:5" ht="19.8">
      <c r="A131" s="109" t="s">
        <v>101</v>
      </c>
      <c r="B131" s="113">
        <v>1000</v>
      </c>
    </row>
    <row r="132" spans="1:5" ht="19.8">
      <c r="A132" s="109" t="s">
        <v>102</v>
      </c>
      <c r="B132" s="113">
        <v>2000</v>
      </c>
    </row>
    <row r="133" spans="1:5" ht="19.8">
      <c r="A133" s="109" t="s">
        <v>100</v>
      </c>
      <c r="B133" s="101">
        <f>+B131+B132</f>
        <v>3000</v>
      </c>
    </row>
    <row r="134" spans="1:5" ht="19.8">
      <c r="A134" s="108" t="s">
        <v>91</v>
      </c>
      <c r="C134" s="101">
        <f>B133/2</f>
        <v>1500</v>
      </c>
      <c r="D134" s="101">
        <f>B133/2</f>
        <v>1500</v>
      </c>
      <c r="E134" s="101">
        <v>0</v>
      </c>
    </row>
    <row r="135" spans="1:5" ht="19.8">
      <c r="A135" s="109" t="s">
        <v>88</v>
      </c>
      <c r="C135" s="101">
        <f>+C112-C134</f>
        <v>-1300</v>
      </c>
      <c r="D135" s="101">
        <f>+D112-D134</f>
        <v>-36000</v>
      </c>
      <c r="E135" s="101">
        <f>+E112-E134</f>
        <v>28200</v>
      </c>
    </row>
    <row r="136" spans="1:5">
      <c r="C136" s="111" t="s">
        <v>86</v>
      </c>
      <c r="D136" s="111" t="s">
        <v>86</v>
      </c>
      <c r="E136" s="110" t="s">
        <v>85</v>
      </c>
    </row>
  </sheetData>
  <mergeCells count="2">
    <mergeCell ref="A4:A5"/>
    <mergeCell ref="F4:F5"/>
  </mergeCells>
  <printOptions gridLines="1"/>
  <pageMargins left="0.70866141732283472" right="0.70866141732283472" top="0.74803149606299213" bottom="0.74803149606299213" header="0.31496062992125984" footer="0.31496062992125984"/>
  <pageSetup paperSize="8" scale="59" fitToHeight="4" orientation="landscape" r:id="rId1"/>
  <rowBreaks count="2" manualBreakCount="2">
    <brk id="51" max="9" man="1"/>
    <brk id="118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DA COMPILARE</vt:lpstr>
      <vt:lpstr>Esempio</vt:lpstr>
      <vt:lpstr>'DA COMPILARE'!Area_stampa</vt:lpstr>
      <vt:lpstr>Esempio!Area_stampa</vt:lpstr>
    </vt:vector>
  </TitlesOfParts>
  <Company>Comune di Milano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Elisabetta Pietta</dc:creator>
  <cp:lastModifiedBy>Utente</cp:lastModifiedBy>
  <cp:lastPrinted>2015-11-25T11:32:07Z</cp:lastPrinted>
  <dcterms:created xsi:type="dcterms:W3CDTF">2014-05-15T07:10:58Z</dcterms:created>
  <dcterms:modified xsi:type="dcterms:W3CDTF">2015-12-05T12:13:18Z</dcterms:modified>
</cp:coreProperties>
</file>