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4"/>
  </bookViews>
  <sheets>
    <sheet name="CG" sheetId="1" r:id="rId1"/>
    <sheet name="CC" sheetId="2" r:id="rId2"/>
    <sheet name="CK" sheetId="3" r:id="rId3"/>
    <sheet name="Riduzioni" sheetId="5" r:id="rId4"/>
    <sheet name="Prosp.riass." sheetId="4" r:id="rId5"/>
  </sheets>
  <calcPr calcId="145621"/>
</workbook>
</file>

<file path=xl/calcChain.xml><?xml version="1.0" encoding="utf-8"?>
<calcChain xmlns="http://schemas.openxmlformats.org/spreadsheetml/2006/main">
  <c r="B32" i="4" l="1"/>
  <c r="B30" i="4"/>
  <c r="B10" i="4" l="1"/>
  <c r="B6" i="4"/>
  <c r="B7" i="4" s="1"/>
  <c r="B21" i="4"/>
  <c r="B5" i="4"/>
  <c r="C4" i="5"/>
  <c r="C22" i="5"/>
  <c r="B22" i="5"/>
  <c r="C14" i="5"/>
  <c r="B14" i="5"/>
  <c r="L21" i="1"/>
  <c r="K22" i="1"/>
  <c r="F43" i="1"/>
  <c r="F42" i="1"/>
  <c r="G42" i="1" s="1"/>
  <c r="L42" i="1" s="1"/>
  <c r="F41" i="1"/>
  <c r="G41" i="1" s="1"/>
  <c r="L41" i="1" s="1"/>
  <c r="F40" i="1"/>
  <c r="G40" i="1" s="1"/>
  <c r="L40" i="1" s="1"/>
  <c r="F39" i="1"/>
  <c r="F38" i="1"/>
  <c r="G38" i="1" s="1"/>
  <c r="L38" i="1" s="1"/>
  <c r="F37" i="1"/>
  <c r="G37" i="1" s="1"/>
  <c r="L37" i="1" s="1"/>
  <c r="F36" i="1"/>
  <c r="G36" i="1" s="1"/>
  <c r="L36" i="1" s="1"/>
  <c r="F35" i="1"/>
  <c r="G35" i="1" s="1"/>
  <c r="L35" i="1" s="1"/>
  <c r="F34" i="1"/>
  <c r="G34" i="1" s="1"/>
  <c r="L34" i="1" s="1"/>
  <c r="F33" i="1"/>
  <c r="G33" i="1" s="1"/>
  <c r="L33" i="1" s="1"/>
  <c r="F32" i="1"/>
  <c r="G32" i="1" s="1"/>
  <c r="L32" i="1" s="1"/>
  <c r="F31" i="1"/>
  <c r="F30" i="1"/>
  <c r="G30" i="1" s="1"/>
  <c r="L30" i="1" s="1"/>
  <c r="F29" i="1"/>
  <c r="G29" i="1" s="1"/>
  <c r="L29" i="1" s="1"/>
  <c r="F28" i="1"/>
  <c r="G28" i="1" s="1"/>
  <c r="L28" i="1" s="1"/>
  <c r="F27" i="1"/>
  <c r="G27" i="1" s="1"/>
  <c r="L27" i="1" s="1"/>
  <c r="F26" i="1"/>
  <c r="G26" i="1" s="1"/>
  <c r="L26" i="1" s="1"/>
  <c r="F25" i="1"/>
  <c r="F20" i="1"/>
  <c r="F19" i="1"/>
  <c r="F18" i="1"/>
  <c r="F17" i="1"/>
  <c r="F16" i="1"/>
  <c r="F15" i="1"/>
  <c r="F14" i="1"/>
  <c r="F9" i="1"/>
  <c r="F8" i="1"/>
  <c r="F7" i="1"/>
  <c r="G7" i="1" s="1"/>
  <c r="L7" i="1" s="1"/>
  <c r="B17" i="4" s="1"/>
  <c r="B28" i="4"/>
  <c r="B26" i="4"/>
  <c r="E45" i="1"/>
  <c r="E22" i="1"/>
  <c r="G43" i="1"/>
  <c r="L43" i="1" s="1"/>
  <c r="G39" i="1"/>
  <c r="L39" i="1" s="1"/>
  <c r="G31" i="1"/>
  <c r="L31" i="1" s="1"/>
  <c r="G6" i="1"/>
  <c r="L6" i="1" s="1"/>
  <c r="B25" i="4" s="1"/>
  <c r="E10" i="1"/>
  <c r="G25" i="1"/>
  <c r="E47" i="1" l="1"/>
  <c r="G9" i="1"/>
  <c r="L9" i="1" s="1"/>
  <c r="B29" i="4" s="1"/>
  <c r="G15" i="1"/>
  <c r="L15" i="1" s="1"/>
  <c r="G14" i="1"/>
  <c r="L14" i="1" s="1"/>
  <c r="G45" i="1"/>
  <c r="L25" i="1"/>
  <c r="B4" i="4"/>
  <c r="B39" i="3"/>
  <c r="B29" i="3"/>
  <c r="B41" i="3" s="1"/>
  <c r="B43" i="3" s="1"/>
  <c r="B45" i="3" s="1"/>
  <c r="B17" i="3"/>
  <c r="B11" i="3"/>
  <c r="F22" i="2"/>
  <c r="E22" i="2"/>
  <c r="D22" i="2"/>
  <c r="C22" i="2"/>
  <c r="B22" i="2"/>
  <c r="G21" i="2"/>
  <c r="G20" i="2"/>
  <c r="G19" i="2"/>
  <c r="G18" i="2"/>
  <c r="G17" i="2"/>
  <c r="G16" i="2"/>
  <c r="G22" i="2" s="1"/>
  <c r="F13" i="2"/>
  <c r="D13" i="2"/>
  <c r="C13" i="2"/>
  <c r="B13" i="2"/>
  <c r="G11" i="2"/>
  <c r="G10" i="2"/>
  <c r="F7" i="2"/>
  <c r="F24" i="2" s="1"/>
  <c r="E7" i="2"/>
  <c r="D7" i="2"/>
  <c r="D24" i="2" s="1"/>
  <c r="C7" i="2"/>
  <c r="C24" i="2" s="1"/>
  <c r="B7" i="2"/>
  <c r="B24" i="2" s="1"/>
  <c r="G6" i="2"/>
  <c r="G5" i="2"/>
  <c r="G7" i="2" s="1"/>
  <c r="G8" i="1" l="1"/>
  <c r="L8" i="1" s="1"/>
  <c r="B18" i="4" s="1"/>
  <c r="G16" i="1"/>
  <c r="L16" i="1" s="1"/>
  <c r="G10" i="1" l="1"/>
  <c r="G17" i="1"/>
  <c r="L17" i="1" s="1"/>
  <c r="N44" i="1"/>
  <c r="L44" i="1" s="1"/>
  <c r="B22" i="1"/>
  <c r="G18" i="1" l="1"/>
  <c r="L18" i="1" s="1"/>
  <c r="K45" i="1"/>
  <c r="J45" i="1"/>
  <c r="I45" i="1"/>
  <c r="H45" i="1"/>
  <c r="D45" i="1"/>
  <c r="C45" i="1"/>
  <c r="G20" i="1" l="1"/>
  <c r="L20" i="1" s="1"/>
  <c r="G19" i="1"/>
  <c r="B45" i="1"/>
  <c r="J22" i="1"/>
  <c r="I22" i="1"/>
  <c r="H22" i="1"/>
  <c r="D22" i="1"/>
  <c r="C22" i="1"/>
  <c r="K10" i="1"/>
  <c r="J10" i="1"/>
  <c r="I10" i="1"/>
  <c r="H10" i="1"/>
  <c r="D10" i="1"/>
  <c r="C10" i="1"/>
  <c r="B10" i="1"/>
  <c r="L19" i="1" l="1"/>
  <c r="G22" i="1"/>
  <c r="G47" i="1" s="1"/>
  <c r="E12" i="2" s="1"/>
  <c r="E25" i="2"/>
  <c r="K47" i="1"/>
  <c r="L45" i="1"/>
  <c r="B20" i="4" s="1"/>
  <c r="J47" i="1"/>
  <c r="C47" i="1"/>
  <c r="I47" i="1"/>
  <c r="D47" i="1"/>
  <c r="L10" i="1"/>
  <c r="H47" i="1"/>
  <c r="B47" i="1"/>
  <c r="B19" i="4" l="1"/>
  <c r="L22" i="1"/>
  <c r="G12" i="2"/>
  <c r="G13" i="2" s="1"/>
  <c r="E13" i="2"/>
  <c r="E24" i="2" s="1"/>
  <c r="B22" i="4"/>
  <c r="L47" i="1"/>
  <c r="B27" i="4" l="1"/>
  <c r="G24" i="2"/>
  <c r="B3" i="4" s="1"/>
  <c r="B2" i="4"/>
  <c r="B31" i="4" l="1"/>
  <c r="B33" i="4" s="1"/>
  <c r="B35" i="4" s="1"/>
  <c r="B36" i="4" s="1"/>
  <c r="B8" i="4"/>
</calcChain>
</file>

<file path=xl/sharedStrings.xml><?xml version="1.0" encoding="utf-8"?>
<sst xmlns="http://schemas.openxmlformats.org/spreadsheetml/2006/main" count="177" uniqueCount="142">
  <si>
    <t>Frazione Organica (FORSU)</t>
  </si>
  <si>
    <t>Carta</t>
  </si>
  <si>
    <t>Plastica</t>
  </si>
  <si>
    <t>Vetro</t>
  </si>
  <si>
    <t>Verde</t>
  </si>
  <si>
    <t>Ingombranti</t>
  </si>
  <si>
    <t>Altre tipologie</t>
  </si>
  <si>
    <t>CGIND – Ciclo dei rifiuti urbani indifferenziati</t>
  </si>
  <si>
    <t>CGD – Ciclo della raccolta differenziata</t>
  </si>
  <si>
    <t>B7 Servizi</t>
  </si>
  <si>
    <t>B9 Personale</t>
  </si>
  <si>
    <t>B11 Variazioni rimanenze</t>
  </si>
  <si>
    <t>B12 accanton. per rischi</t>
  </si>
  <si>
    <t>B13 altri accantonam.</t>
  </si>
  <si>
    <t>B14 Oneri diversi</t>
  </si>
  <si>
    <t>B8 Godimento beni di terzi</t>
  </si>
  <si>
    <t>B6 materie di consumo e merci</t>
  </si>
  <si>
    <t>Totale</t>
  </si>
  <si>
    <t>TOTALE</t>
  </si>
  <si>
    <t>Carta e cartone</t>
  </si>
  <si>
    <t>Farmaci</t>
  </si>
  <si>
    <t>Filtri olio</t>
  </si>
  <si>
    <t>Inerti</t>
  </si>
  <si>
    <t>Legno</t>
  </si>
  <si>
    <t>Pile</t>
  </si>
  <si>
    <t>Pneumatici</t>
  </si>
  <si>
    <t>Sabbia</t>
  </si>
  <si>
    <t>Toner</t>
  </si>
  <si>
    <t>Oli minerali</t>
  </si>
  <si>
    <t>Rifiuti abbandonati</t>
  </si>
  <si>
    <t>Cimiteriali</t>
  </si>
  <si>
    <t>Vernici e scolventi</t>
  </si>
  <si>
    <t>Altri tipi</t>
  </si>
  <si>
    <t>Totale CGIND</t>
  </si>
  <si>
    <t>Totale CTR</t>
  </si>
  <si>
    <t>AC - Altri costi</t>
  </si>
  <si>
    <t>Totale CC</t>
  </si>
  <si>
    <t>Attività 1</t>
  </si>
  <si>
    <t>Attività 2</t>
  </si>
  <si>
    <t>CC - COSTI COMUNI</t>
  </si>
  <si>
    <t>CG - COSTI OPERATIVI DI GESTIONE</t>
  </si>
  <si>
    <t xml:space="preserve">Ammortamento impianti  </t>
  </si>
  <si>
    <t>Ammortamento mezzi e attrezzature</t>
  </si>
  <si>
    <t xml:space="preserve">Ammortamento harware e software </t>
  </si>
  <si>
    <t>Ammortamento start up nuove attività</t>
  </si>
  <si>
    <t>Ammortamento beni materiali</t>
  </si>
  <si>
    <t>Ammortamento immobili</t>
  </si>
  <si>
    <t>Accantonamento per minori entrate per riduzioni di tariffa</t>
  </si>
  <si>
    <t xml:space="preserve">Accantonamento per agevolazione legata al recupero </t>
  </si>
  <si>
    <t xml:space="preserve">Accantonamento per inesigibili </t>
  </si>
  <si>
    <t>A - Investimenti per l’anno di riferimento</t>
  </si>
  <si>
    <t>Compattatori</t>
  </si>
  <si>
    <t>Automezzi</t>
  </si>
  <si>
    <t>Contenitori</t>
  </si>
  <si>
    <t>Piattaforma</t>
  </si>
  <si>
    <t>Immobili</t>
  </si>
  <si>
    <t>Altro</t>
  </si>
  <si>
    <t>Totale A</t>
  </si>
  <si>
    <t>Hardware</t>
  </si>
  <si>
    <t>Totale B</t>
  </si>
  <si>
    <t>Capitale netto investito (A+B)</t>
  </si>
  <si>
    <t xml:space="preserve">Tasso di rendimento rn </t>
  </si>
  <si>
    <t xml:space="preserve">AMMn – Ammortamenti per l’anno di riferimento </t>
  </si>
  <si>
    <t xml:space="preserve">ACCn – Accantonamenti per l’anno di riferimento </t>
  </si>
  <si>
    <t>Rn - Remunerazione del capitale investito per l’anno di riferimento</t>
  </si>
  <si>
    <t>Altri ammortamenti</t>
  </si>
  <si>
    <t>Rendimento del capitale (A+B) x rn</t>
  </si>
  <si>
    <t>RIPARTIZIONE COSTI FISSI E VARIABILI</t>
  </si>
  <si>
    <t>COSTI FISSI</t>
  </si>
  <si>
    <t xml:space="preserve">Totale </t>
  </si>
  <si>
    <t>Prospetto riassuntivo</t>
  </si>
  <si>
    <t>COSTI VARIABILI</t>
  </si>
  <si>
    <t>CRD - Costi di Raccolta Differenziata per materiale</t>
  </si>
  <si>
    <t>CTR - Costi di trattamenti e riciclo</t>
  </si>
  <si>
    <t>CGG -  Costi Generali di Gestione</t>
  </si>
  <si>
    <t>CCD - Costi Comuni Diversi</t>
  </si>
  <si>
    <t>AC - Altri Costi</t>
  </si>
  <si>
    <t>CK - Costi d'uso del capitale</t>
  </si>
  <si>
    <t>CRT - Costi di Raccolta e Trasporto RSU</t>
  </si>
  <si>
    <t>CTS - Costi di Trattamento e Smaltimento RSU</t>
  </si>
  <si>
    <t xml:space="preserve">CRD - Costi della Raccolta differenziata </t>
  </si>
  <si>
    <t>CGG - Costi Generali di Gestione</t>
  </si>
  <si>
    <t>CG - Costi operativi di Gestione</t>
  </si>
  <si>
    <t>CC- Costi comuni</t>
  </si>
  <si>
    <t xml:space="preserve">CTS - Costi di Trattamento e Smaltimento RSU </t>
  </si>
  <si>
    <t>B – Cespiti in ammortamento per l’anno di riferimento (valore residuo)</t>
  </si>
  <si>
    <t>CK  - COSTI D'USO DEL CAPITALE</t>
  </si>
  <si>
    <t>Entrate</t>
  </si>
  <si>
    <t>Totale fissi + variabili</t>
  </si>
  <si>
    <t>Materie di consumo e merci</t>
  </si>
  <si>
    <t>Servizi</t>
  </si>
  <si>
    <t>Godimento beni di terzi</t>
  </si>
  <si>
    <t>Personale</t>
  </si>
  <si>
    <t>Totale CG</t>
  </si>
  <si>
    <t xml:space="preserve"> CTR  - Costi di trattamento e riciclo</t>
  </si>
  <si>
    <t>Totale CRD</t>
  </si>
  <si>
    <t>CARC – Costi amm.vi accert., riscoss. e cont.</t>
  </si>
  <si>
    <t>CARC - Costi Amm. di accertam., riscoss. e cont.</t>
  </si>
  <si>
    <t>CSL - Costi di spazz. e Lavaggio strade e aree pubbl.</t>
  </si>
  <si>
    <t>CSL - Costi Spazz. e Lavaggio strade e aree pubbl.</t>
  </si>
  <si>
    <t>Fondo rischi crediti</t>
  </si>
  <si>
    <t>Recupero evasione (a dedurre)</t>
  </si>
  <si>
    <t>Totale CK</t>
  </si>
  <si>
    <t>CRT - Costi raccolta e trasporto RSU</t>
  </si>
  <si>
    <t>Entrate da recupero (a dedurre)</t>
  </si>
  <si>
    <t xml:space="preserve"> - abitazioni con unico occupante</t>
  </si>
  <si>
    <t xml:space="preserve"> - abitazioni a disposizione</t>
  </si>
  <si>
    <t xml:space="preserve"> - utenze non domestiche stagionali</t>
  </si>
  <si>
    <t xml:space="preserve"> - abitazioni di residenti all'estero</t>
  </si>
  <si>
    <t xml:space="preserve"> - fabbricati rurali ad uso abitativo</t>
  </si>
  <si>
    <t xml:space="preserve"> - utenze fuori zona di raccolta</t>
  </si>
  <si>
    <t>Quota fissa</t>
  </si>
  <si>
    <t>Quota variab.</t>
  </si>
  <si>
    <t>Riduzioni parte variabile</t>
  </si>
  <si>
    <t>Altri costi</t>
  </si>
  <si>
    <t>Minori entrate per riduzioni</t>
  </si>
  <si>
    <t xml:space="preserve">Contributo Miur (a dedurre) </t>
  </si>
  <si>
    <t>Crediti inesigibili al netto fondo rischi crediti</t>
  </si>
  <si>
    <t>Riduzioni parte fissa</t>
  </si>
  <si>
    <t>Totale CARC</t>
  </si>
  <si>
    <t>Totale CGG</t>
  </si>
  <si>
    <t>Totale CCD</t>
  </si>
  <si>
    <t>Totale costi</t>
  </si>
  <si>
    <t>%</t>
  </si>
  <si>
    <t>Quota</t>
  </si>
  <si>
    <t xml:space="preserve">€ </t>
  </si>
  <si>
    <t>Quota  di personale CG</t>
  </si>
  <si>
    <t>cosrto</t>
  </si>
  <si>
    <t>quota</t>
  </si>
  <si>
    <t>Contributo CONAI (a dedurre)</t>
  </si>
  <si>
    <t>Agevolazioni</t>
  </si>
  <si>
    <t>ONLUS</t>
  </si>
  <si>
    <t>OPS</t>
  </si>
  <si>
    <t>altro</t>
  </si>
  <si>
    <t xml:space="preserve"> - recupero rifiuti assimilati</t>
  </si>
  <si>
    <t>Riduzioni RD utenze domestiche</t>
  </si>
  <si>
    <t>abbattimento quota variabile per RD</t>
  </si>
  <si>
    <t>abbattimento quota variabile per compostaggio</t>
  </si>
  <si>
    <t>Contributo Comune per agevolazioni</t>
  </si>
  <si>
    <t>Riduzione RD ut. Domestiche</t>
  </si>
  <si>
    <t>Altre riduzioni</t>
  </si>
  <si>
    <t>Totale parziale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</si>
</sst>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right"/>
    </xf>
    <xf numFmtId="44" fontId="1" fillId="3" borderId="4" xfId="0" applyNumberFormat="1" applyFont="1" applyFill="1" applyBorder="1"/>
    <xf numFmtId="44" fontId="1" fillId="3" borderId="8" xfId="0" applyNumberFormat="1" applyFont="1" applyFill="1" applyBorder="1"/>
    <xf numFmtId="0" fontId="2" fillId="5" borderId="6" xfId="0" applyFont="1" applyFill="1" applyBorder="1"/>
    <xf numFmtId="0" fontId="1" fillId="0" borderId="4" xfId="0" applyFont="1" applyBorder="1" applyAlignment="1">
      <alignment horizontal="right"/>
    </xf>
    <xf numFmtId="44" fontId="1" fillId="0" borderId="4" xfId="0" applyNumberFormat="1" applyFont="1" applyBorder="1"/>
    <xf numFmtId="0" fontId="0" fillId="0" borderId="0" xfId="0" applyFont="1" applyAlignment="1">
      <alignment vertical="center"/>
    </xf>
    <xf numFmtId="0" fontId="0" fillId="0" borderId="0" xfId="0" applyFont="1"/>
    <xf numFmtId="0" fontId="1" fillId="5" borderId="4" xfId="0" applyFont="1" applyFill="1" applyBorder="1"/>
    <xf numFmtId="0" fontId="1" fillId="5" borderId="4" xfId="0" applyFont="1" applyFill="1" applyBorder="1" applyAlignment="1">
      <alignment wrapText="1"/>
    </xf>
    <xf numFmtId="0" fontId="0" fillId="0" borderId="12" xfId="0" applyFont="1" applyBorder="1"/>
    <xf numFmtId="44" fontId="0" fillId="0" borderId="12" xfId="0" applyNumberFormat="1" applyFont="1" applyBorder="1"/>
    <xf numFmtId="44" fontId="0" fillId="2" borderId="12" xfId="0" applyNumberFormat="1" applyFont="1" applyFill="1" applyBorder="1"/>
    <xf numFmtId="0" fontId="0" fillId="0" borderId="4" xfId="0" applyFont="1" applyBorder="1"/>
    <xf numFmtId="44" fontId="0" fillId="0" borderId="4" xfId="0" applyNumberFormat="1" applyFont="1" applyBorder="1"/>
    <xf numFmtId="44" fontId="0" fillId="2" borderId="4" xfId="0" applyNumberFormat="1" applyFont="1" applyFill="1" applyBorder="1"/>
    <xf numFmtId="44" fontId="0" fillId="0" borderId="7" xfId="0" applyNumberFormat="1" applyFont="1" applyBorder="1"/>
    <xf numFmtId="44" fontId="0" fillId="5" borderId="4" xfId="0" applyNumberFormat="1" applyFont="1" applyFill="1" applyBorder="1"/>
    <xf numFmtId="44" fontId="7" fillId="0" borderId="12" xfId="0" applyNumberFormat="1" applyFont="1" applyFill="1" applyBorder="1" applyAlignment="1">
      <alignment vertical="center" wrapText="1"/>
    </xf>
    <xf numFmtId="44" fontId="7" fillId="0" borderId="4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right" vertical="top" wrapText="1"/>
    </xf>
    <xf numFmtId="44" fontId="6" fillId="3" borderId="4" xfId="0" applyNumberFormat="1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justify"/>
    </xf>
    <xf numFmtId="44" fontId="6" fillId="0" borderId="4" xfId="0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right" vertical="center" wrapText="1"/>
    </xf>
    <xf numFmtId="10" fontId="7" fillId="0" borderId="4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top" wrapText="1"/>
    </xf>
    <xf numFmtId="44" fontId="6" fillId="0" borderId="0" xfId="0" applyNumberFormat="1" applyFont="1" applyFill="1" applyBorder="1" applyAlignment="1">
      <alignment vertical="center" wrapText="1"/>
    </xf>
    <xf numFmtId="44" fontId="1" fillId="0" borderId="0" xfId="0" applyNumberFormat="1" applyFont="1" applyAlignment="1">
      <alignment horizontal="right"/>
    </xf>
    <xf numFmtId="0" fontId="1" fillId="7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/>
    <xf numFmtId="44" fontId="0" fillId="0" borderId="0" xfId="0" applyNumberFormat="1" applyFont="1" applyBorder="1"/>
    <xf numFmtId="44" fontId="0" fillId="0" borderId="14" xfId="0" applyNumberFormat="1" applyFont="1" applyBorder="1"/>
    <xf numFmtId="44" fontId="1" fillId="7" borderId="4" xfId="0" applyNumberFormat="1" applyFont="1" applyFill="1" applyBorder="1"/>
    <xf numFmtId="0" fontId="0" fillId="0" borderId="0" xfId="0" applyFont="1" applyBorder="1" applyAlignment="1">
      <alignment horizontal="right"/>
    </xf>
    <xf numFmtId="44" fontId="0" fillId="0" borderId="0" xfId="0" applyNumberFormat="1"/>
    <xf numFmtId="0" fontId="0" fillId="0" borderId="0" xfId="0" applyFont="1" applyBorder="1" applyAlignment="1"/>
    <xf numFmtId="0" fontId="0" fillId="0" borderId="0" xfId="0" applyBorder="1" applyAlignment="1"/>
    <xf numFmtId="0" fontId="0" fillId="0" borderId="0" xfId="0" applyFont="1" applyFill="1" applyBorder="1" applyAlignment="1"/>
    <xf numFmtId="44" fontId="1" fillId="3" borderId="10" xfId="0" applyNumberFormat="1" applyFont="1" applyFill="1" applyBorder="1"/>
    <xf numFmtId="44" fontId="0" fillId="0" borderId="12" xfId="0" applyNumberFormat="1" applyFont="1" applyFill="1" applyBorder="1"/>
    <xf numFmtId="44" fontId="0" fillId="0" borderId="4" xfId="0" applyNumberFormat="1" applyFont="1" applyFill="1" applyBorder="1"/>
    <xf numFmtId="44" fontId="1" fillId="0" borderId="4" xfId="0" applyNumberFormat="1" applyFont="1" applyFill="1" applyBorder="1"/>
    <xf numFmtId="44" fontId="0" fillId="0" borderId="5" xfId="0" applyNumberFormat="1" applyFont="1" applyBorder="1"/>
    <xf numFmtId="44" fontId="0" fillId="0" borderId="15" xfId="0" applyNumberFormat="1" applyFont="1" applyBorder="1"/>
    <xf numFmtId="44" fontId="0" fillId="2" borderId="16" xfId="0" applyNumberFormat="1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Fill="1" applyBorder="1"/>
    <xf numFmtId="0" fontId="0" fillId="0" borderId="7" xfId="0" applyFont="1" applyFill="1" applyBorder="1"/>
    <xf numFmtId="0" fontId="1" fillId="0" borderId="4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20" xfId="0" applyFont="1" applyFill="1" applyBorder="1"/>
    <xf numFmtId="0" fontId="7" fillId="0" borderId="12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4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6" fillId="0" borderId="4" xfId="0" applyFont="1" applyBorder="1" applyAlignment="1">
      <alignment horizontal="right" vertical="top"/>
    </xf>
    <xf numFmtId="0" fontId="0" fillId="0" borderId="4" xfId="0" applyFont="1" applyBorder="1" applyAlignment="1">
      <alignment vertical="top"/>
    </xf>
    <xf numFmtId="0" fontId="6" fillId="0" borderId="4" xfId="0" applyFont="1" applyFill="1" applyBorder="1" applyAlignment="1">
      <alignment horizontal="right" vertical="top"/>
    </xf>
    <xf numFmtId="0" fontId="6" fillId="3" borderId="4" xfId="0" applyFont="1" applyFill="1" applyBorder="1" applyAlignment="1">
      <alignment horizontal="right" vertical="top"/>
    </xf>
    <xf numFmtId="44" fontId="0" fillId="0" borderId="12" xfId="0" applyNumberFormat="1" applyFont="1" applyBorder="1" applyAlignment="1">
      <alignment vertical="center"/>
    </xf>
    <xf numFmtId="44" fontId="0" fillId="0" borderId="4" xfId="0" applyNumberFormat="1" applyFont="1" applyBorder="1" applyAlignment="1">
      <alignment vertical="center"/>
    </xf>
    <xf numFmtId="0" fontId="3" fillId="3" borderId="11" xfId="0" applyFont="1" applyFill="1" applyBorder="1" applyAlignment="1">
      <alignment horizontal="center" vertical="top" wrapText="1"/>
    </xf>
    <xf numFmtId="44" fontId="2" fillId="3" borderId="6" xfId="0" applyNumberFormat="1" applyFont="1" applyFill="1" applyBorder="1"/>
    <xf numFmtId="0" fontId="3" fillId="8" borderId="6" xfId="0" applyFont="1" applyFill="1" applyBorder="1" applyAlignment="1">
      <alignment horizontal="center" vertical="top" wrapText="1"/>
    </xf>
    <xf numFmtId="44" fontId="1" fillId="8" borderId="8" xfId="0" applyNumberFormat="1" applyFont="1" applyFill="1" applyBorder="1"/>
    <xf numFmtId="44" fontId="1" fillId="8" borderId="9" xfId="0" applyNumberFormat="1" applyFont="1" applyFill="1" applyBorder="1"/>
    <xf numFmtId="44" fontId="1" fillId="8" borderId="10" xfId="0" applyNumberFormat="1" applyFont="1" applyFill="1" applyBorder="1"/>
    <xf numFmtId="0" fontId="1" fillId="9" borderId="0" xfId="0" applyFont="1" applyFill="1" applyAlignment="1">
      <alignment horizontal="right"/>
    </xf>
    <xf numFmtId="44" fontId="1" fillId="9" borderId="0" xfId="0" applyNumberFormat="1" applyFont="1" applyFill="1" applyBorder="1"/>
    <xf numFmtId="0" fontId="0" fillId="0" borderId="7" xfId="0" applyFont="1" applyBorder="1"/>
    <xf numFmtId="0" fontId="1" fillId="8" borderId="6" xfId="0" applyFont="1" applyFill="1" applyBorder="1" applyAlignment="1">
      <alignment horizontal="right"/>
    </xf>
    <xf numFmtId="0" fontId="0" fillId="0" borderId="7" xfId="0" applyFont="1" applyBorder="1" applyAlignment="1">
      <alignment horizontal="left"/>
    </xf>
    <xf numFmtId="0" fontId="2" fillId="8" borderId="6" xfId="0" applyFont="1" applyFill="1" applyBorder="1" applyAlignment="1">
      <alignment horizontal="right"/>
    </xf>
    <xf numFmtId="44" fontId="2" fillId="3" borderId="1" xfId="0" applyNumberFormat="1" applyFont="1" applyFill="1" applyBorder="1" applyAlignment="1">
      <alignment horizontal="right"/>
    </xf>
    <xf numFmtId="44" fontId="2" fillId="3" borderId="2" xfId="0" applyNumberFormat="1" applyFont="1" applyFill="1" applyBorder="1" applyAlignment="1">
      <alignment horizontal="right"/>
    </xf>
    <xf numFmtId="44" fontId="2" fillId="3" borderId="3" xfId="0" applyNumberFormat="1" applyFont="1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9" fontId="1" fillId="0" borderId="0" xfId="0" applyNumberFormat="1" applyFont="1" applyBorder="1" applyAlignment="1">
      <alignment horizontal="right"/>
    </xf>
    <xf numFmtId="0" fontId="0" fillId="0" borderId="4" xfId="0" applyBorder="1"/>
    <xf numFmtId="44" fontId="0" fillId="0" borderId="4" xfId="0" applyNumberFormat="1" applyBorder="1"/>
    <xf numFmtId="0" fontId="1" fillId="8" borderId="4" xfId="0" applyFont="1" applyFill="1" applyBorder="1"/>
    <xf numFmtId="44" fontId="1" fillId="8" borderId="4" xfId="0" applyNumberFormat="1" applyFont="1" applyFill="1" applyBorder="1"/>
    <xf numFmtId="0" fontId="2" fillId="5" borderId="11" xfId="0" applyFont="1" applyFill="1" applyBorder="1" applyAlignment="1">
      <alignment wrapText="1"/>
    </xf>
    <xf numFmtId="0" fontId="0" fillId="5" borderId="18" xfId="0" applyFont="1" applyFill="1" applyBorder="1"/>
    <xf numFmtId="0" fontId="0" fillId="5" borderId="18" xfId="0" applyFont="1" applyFill="1" applyBorder="1" applyAlignment="1">
      <alignment horizontal="center"/>
    </xf>
    <xf numFmtId="0" fontId="0" fillId="5" borderId="19" xfId="0" applyFont="1" applyFill="1" applyBorder="1"/>
    <xf numFmtId="0" fontId="2" fillId="9" borderId="4" xfId="0" applyFont="1" applyFill="1" applyBorder="1" applyAlignment="1">
      <alignment wrapText="1"/>
    </xf>
    <xf numFmtId="0" fontId="0" fillId="9" borderId="4" xfId="0" applyFont="1" applyFill="1" applyBorder="1"/>
    <xf numFmtId="0" fontId="0" fillId="9" borderId="4" xfId="0" applyFont="1" applyFill="1" applyBorder="1" applyAlignment="1">
      <alignment horizontal="center"/>
    </xf>
    <xf numFmtId="0" fontId="1" fillId="7" borderId="13" xfId="0" applyFont="1" applyFill="1" applyBorder="1"/>
    <xf numFmtId="0" fontId="1" fillId="7" borderId="17" xfId="0" applyFont="1" applyFill="1" applyBorder="1"/>
    <xf numFmtId="44" fontId="0" fillId="0" borderId="26" xfId="0" applyNumberFormat="1" applyFont="1" applyBorder="1"/>
    <xf numFmtId="9" fontId="0" fillId="6" borderId="12" xfId="0" applyNumberFormat="1" applyFont="1" applyFill="1" applyBorder="1"/>
    <xf numFmtId="44" fontId="0" fillId="6" borderId="12" xfId="0" applyNumberFormat="1" applyFont="1" applyFill="1" applyBorder="1"/>
    <xf numFmtId="44" fontId="0" fillId="6" borderId="14" xfId="0" applyNumberFormat="1" applyFont="1" applyFill="1" applyBorder="1"/>
    <xf numFmtId="9" fontId="0" fillId="4" borderId="12" xfId="0" applyNumberFormat="1" applyFont="1" applyFill="1" applyBorder="1"/>
    <xf numFmtId="0" fontId="9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44" fontId="0" fillId="0" borderId="20" xfId="0" applyNumberFormat="1" applyFont="1" applyBorder="1"/>
    <xf numFmtId="9" fontId="0" fillId="6" borderId="20" xfId="0" applyNumberFormat="1" applyFont="1" applyFill="1" applyBorder="1"/>
    <xf numFmtId="44" fontId="0" fillId="6" borderId="20" xfId="0" applyNumberFormat="1" applyFont="1" applyFill="1" applyBorder="1"/>
    <xf numFmtId="0" fontId="1" fillId="0" borderId="0" xfId="0" applyFont="1" applyFill="1" applyBorder="1" applyAlignment="1">
      <alignment horizontal="right"/>
    </xf>
    <xf numFmtId="44" fontId="1" fillId="0" borderId="4" xfId="0" applyNumberFormat="1" applyFont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0" fillId="0" borderId="1" xfId="0" applyFont="1" applyBorder="1" applyAlignment="1">
      <alignment horizontal="left"/>
    </xf>
    <xf numFmtId="44" fontId="1" fillId="0" borderId="3" xfId="0" applyNumberFormat="1" applyFont="1" applyBorder="1"/>
    <xf numFmtId="0" fontId="0" fillId="0" borderId="0" xfId="0" applyFont="1" applyBorder="1"/>
    <xf numFmtId="0" fontId="4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2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8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6" borderId="21" xfId="0" applyNumberFormat="1" applyFont="1" applyFill="1" applyBorder="1" applyAlignment="1"/>
    <xf numFmtId="0" fontId="0" fillId="6" borderId="22" xfId="0" applyFill="1" applyBorder="1" applyAlignment="1"/>
    <xf numFmtId="0" fontId="0" fillId="6" borderId="15" xfId="0" applyFill="1" applyBorder="1" applyAlignment="1"/>
    <xf numFmtId="0" fontId="0" fillId="6" borderId="23" xfId="0" applyFill="1" applyBorder="1" applyAlignment="1"/>
    <xf numFmtId="0" fontId="0" fillId="6" borderId="0" xfId="0" applyFill="1" applyAlignment="1"/>
    <xf numFmtId="0" fontId="0" fillId="6" borderId="14" xfId="0" applyFill="1" applyBorder="1" applyAlignment="1"/>
    <xf numFmtId="0" fontId="0" fillId="6" borderId="24" xfId="0" applyFill="1" applyBorder="1" applyAlignment="1"/>
    <xf numFmtId="0" fontId="0" fillId="6" borderId="25" xfId="0" applyFill="1" applyBorder="1" applyAlignment="1"/>
    <xf numFmtId="0" fontId="0" fillId="6" borderId="26" xfId="0" applyFill="1" applyBorder="1" applyAlignment="1"/>
    <xf numFmtId="0" fontId="6" fillId="0" borderId="13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8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top" wrapText="1"/>
    </xf>
    <xf numFmtId="0" fontId="6" fillId="5" borderId="3" xfId="0" applyFont="1" applyFill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zoomScale="80" zoomScaleNormal="80" workbookViewId="0">
      <selection sqref="A1:N1"/>
    </sheetView>
  </sheetViews>
  <sheetFormatPr defaultRowHeight="15" x14ac:dyDescent="0.25"/>
  <cols>
    <col min="1" max="1" width="46.7109375" customWidth="1"/>
    <col min="2" max="2" width="16" customWidth="1"/>
    <col min="3" max="3" width="15" customWidth="1"/>
    <col min="4" max="5" width="14.7109375" customWidth="1"/>
    <col min="6" max="6" width="6" customWidth="1"/>
    <col min="7" max="12" width="14.7109375" customWidth="1"/>
    <col min="13" max="13" width="2.7109375" customWidth="1"/>
    <col min="14" max="14" width="14.7109375" customWidth="1"/>
  </cols>
  <sheetData>
    <row r="1" spans="1:14" ht="30.75" customHeight="1" thickBot="1" x14ac:dyDescent="0.45">
      <c r="A1" s="114" t="s">
        <v>40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6"/>
      <c r="M1" s="117"/>
      <c r="N1" s="118"/>
    </row>
    <row r="2" spans="1:14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4" ht="34.5" customHeight="1" thickBot="1" x14ac:dyDescent="0.3">
      <c r="A3" s="8"/>
      <c r="B3" s="69" t="s">
        <v>16</v>
      </c>
      <c r="C3" s="69" t="s">
        <v>9</v>
      </c>
      <c r="D3" s="69" t="s">
        <v>15</v>
      </c>
      <c r="E3" s="119" t="s">
        <v>10</v>
      </c>
      <c r="F3" s="120"/>
      <c r="G3" s="121"/>
      <c r="H3" s="69" t="s">
        <v>11</v>
      </c>
      <c r="I3" s="69" t="s">
        <v>12</v>
      </c>
      <c r="J3" s="69" t="s">
        <v>13</v>
      </c>
      <c r="K3" s="69" t="s">
        <v>14</v>
      </c>
      <c r="L3" s="69" t="s">
        <v>18</v>
      </c>
    </row>
    <row r="4" spans="1:14" ht="15" customHeight="1" x14ac:dyDescent="0.25">
      <c r="A4" s="89" t="s">
        <v>7</v>
      </c>
      <c r="B4" s="90"/>
      <c r="C4" s="90"/>
      <c r="D4" s="90"/>
      <c r="E4" s="91"/>
      <c r="F4" s="91"/>
      <c r="G4" s="91"/>
      <c r="H4" s="90"/>
      <c r="I4" s="90"/>
      <c r="J4" s="90"/>
      <c r="K4" s="90"/>
      <c r="L4" s="92"/>
    </row>
    <row r="5" spans="1:14" ht="15" customHeight="1" x14ac:dyDescent="0.25">
      <c r="A5" s="93"/>
      <c r="B5" s="94"/>
      <c r="C5" s="94"/>
      <c r="D5" s="94"/>
      <c r="E5" s="95" t="s">
        <v>127</v>
      </c>
      <c r="F5" s="95" t="s">
        <v>123</v>
      </c>
      <c r="G5" s="95" t="s">
        <v>128</v>
      </c>
      <c r="H5" s="94"/>
      <c r="I5" s="94"/>
      <c r="J5" s="94"/>
      <c r="K5" s="94"/>
      <c r="L5" s="94"/>
    </row>
    <row r="6" spans="1:14" x14ac:dyDescent="0.25">
      <c r="A6" s="11" t="s">
        <v>98</v>
      </c>
      <c r="B6" s="12">
        <v>40</v>
      </c>
      <c r="C6" s="12">
        <v>10</v>
      </c>
      <c r="D6" s="12">
        <v>2</v>
      </c>
      <c r="E6" s="12">
        <v>10</v>
      </c>
      <c r="F6" s="102">
        <v>0.5</v>
      </c>
      <c r="G6" s="100">
        <f>+E6*F6</f>
        <v>5</v>
      </c>
      <c r="H6" s="12">
        <v>5</v>
      </c>
      <c r="I6" s="12"/>
      <c r="J6" s="12">
        <v>5</v>
      </c>
      <c r="K6" s="12">
        <v>4</v>
      </c>
      <c r="L6" s="13">
        <f>+B6+C6+D6+G6+H6+I6+J6+K6</f>
        <v>71</v>
      </c>
    </row>
    <row r="7" spans="1:14" x14ac:dyDescent="0.25">
      <c r="A7" s="14" t="s">
        <v>78</v>
      </c>
      <c r="B7" s="15">
        <v>80</v>
      </c>
      <c r="C7" s="15">
        <v>10</v>
      </c>
      <c r="D7" s="15">
        <v>3</v>
      </c>
      <c r="E7" s="15">
        <v>20</v>
      </c>
      <c r="F7" s="99">
        <f>+F$6</f>
        <v>0.5</v>
      </c>
      <c r="G7" s="100">
        <f t="shared" ref="G7:G9" si="0">+E7*F7</f>
        <v>10</v>
      </c>
      <c r="H7" s="15">
        <v>5</v>
      </c>
      <c r="I7" s="15"/>
      <c r="J7" s="15">
        <v>4</v>
      </c>
      <c r="K7" s="15">
        <v>4</v>
      </c>
      <c r="L7" s="13">
        <f t="shared" ref="L7:L9" si="1">+B7+C7+D7+G7+H7+I7+J7+K7</f>
        <v>116</v>
      </c>
    </row>
    <row r="8" spans="1:14" x14ac:dyDescent="0.25">
      <c r="A8" s="14" t="s">
        <v>79</v>
      </c>
      <c r="B8" s="15">
        <v>80</v>
      </c>
      <c r="C8" s="15">
        <v>15</v>
      </c>
      <c r="D8" s="15"/>
      <c r="E8" s="15">
        <v>10</v>
      </c>
      <c r="F8" s="99">
        <f t="shared" ref="F8:F9" si="2">+F$6</f>
        <v>0.5</v>
      </c>
      <c r="G8" s="100">
        <f t="shared" si="0"/>
        <v>5</v>
      </c>
      <c r="H8" s="15">
        <v>5</v>
      </c>
      <c r="I8" s="15"/>
      <c r="J8" s="15">
        <v>5</v>
      </c>
      <c r="K8" s="15">
        <v>5</v>
      </c>
      <c r="L8" s="13">
        <f t="shared" si="1"/>
        <v>115</v>
      </c>
    </row>
    <row r="9" spans="1:14" ht="15.75" thickBot="1" x14ac:dyDescent="0.3">
      <c r="A9" s="75" t="s">
        <v>35</v>
      </c>
      <c r="B9" s="17">
        <v>10</v>
      </c>
      <c r="C9" s="17">
        <v>10</v>
      </c>
      <c r="D9" s="17"/>
      <c r="E9" s="17">
        <v>10</v>
      </c>
      <c r="F9" s="99">
        <f t="shared" si="2"/>
        <v>0.5</v>
      </c>
      <c r="G9" s="100">
        <f t="shared" si="0"/>
        <v>5</v>
      </c>
      <c r="H9" s="17">
        <v>5</v>
      </c>
      <c r="I9" s="17"/>
      <c r="J9" s="17"/>
      <c r="K9" s="17">
        <v>5</v>
      </c>
      <c r="L9" s="13">
        <f t="shared" si="1"/>
        <v>35</v>
      </c>
    </row>
    <row r="10" spans="1:14" ht="15.75" thickBot="1" x14ac:dyDescent="0.3">
      <c r="A10" s="76" t="s">
        <v>33</v>
      </c>
      <c r="B10" s="70">
        <f t="shared" ref="B10:L10" si="3">SUM(B6:B9)</f>
        <v>210</v>
      </c>
      <c r="C10" s="71">
        <f t="shared" si="3"/>
        <v>45</v>
      </c>
      <c r="D10" s="71">
        <f t="shared" si="3"/>
        <v>5</v>
      </c>
      <c r="E10" s="71">
        <f>SUM(E6:E9)</f>
        <v>50</v>
      </c>
      <c r="F10" s="71"/>
      <c r="G10" s="71">
        <f>SUM(G6:G9)</f>
        <v>25</v>
      </c>
      <c r="H10" s="71">
        <f t="shared" si="3"/>
        <v>20</v>
      </c>
      <c r="I10" s="71">
        <f t="shared" si="3"/>
        <v>0</v>
      </c>
      <c r="J10" s="71">
        <f t="shared" si="3"/>
        <v>14</v>
      </c>
      <c r="K10" s="71">
        <f t="shared" si="3"/>
        <v>18</v>
      </c>
      <c r="L10" s="72">
        <f t="shared" si="3"/>
        <v>337</v>
      </c>
    </row>
    <row r="11" spans="1:14" ht="15.75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4" ht="16.5" thickBot="1" x14ac:dyDescent="0.3">
      <c r="A12" s="4" t="s">
        <v>8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2"/>
    </row>
    <row r="13" spans="1:14" x14ac:dyDescent="0.25">
      <c r="A13" s="96" t="s">
        <v>80</v>
      </c>
      <c r="B13" s="94"/>
      <c r="C13" s="94"/>
      <c r="D13" s="94"/>
      <c r="E13" s="95" t="s">
        <v>125</v>
      </c>
      <c r="F13" s="95" t="s">
        <v>123</v>
      </c>
      <c r="G13" s="95" t="s">
        <v>124</v>
      </c>
      <c r="H13" s="94"/>
      <c r="I13" s="94"/>
      <c r="J13" s="94"/>
      <c r="K13" s="94"/>
      <c r="L13" s="94"/>
    </row>
    <row r="14" spans="1:14" x14ac:dyDescent="0.25">
      <c r="A14" s="14" t="s">
        <v>0</v>
      </c>
      <c r="B14" s="12">
        <v>4</v>
      </c>
      <c r="C14" s="12">
        <v>3</v>
      </c>
      <c r="D14" s="12">
        <v>4</v>
      </c>
      <c r="E14" s="12">
        <v>10</v>
      </c>
      <c r="F14" s="99">
        <f t="shared" ref="F14:F20" si="4">+F$6</f>
        <v>0.5</v>
      </c>
      <c r="G14" s="100">
        <f t="shared" ref="G14:G20" si="5">+E14*F14</f>
        <v>5</v>
      </c>
      <c r="H14" s="12"/>
      <c r="I14" s="12"/>
      <c r="J14" s="12">
        <v>3</v>
      </c>
      <c r="K14" s="12">
        <v>2</v>
      </c>
      <c r="L14" s="13">
        <f t="shared" ref="L14:L20" si="6">+B14+C14+D14+G14+H14+I14+J14+K14</f>
        <v>21</v>
      </c>
    </row>
    <row r="15" spans="1:14" x14ac:dyDescent="0.25">
      <c r="A15" s="14" t="s">
        <v>1</v>
      </c>
      <c r="B15" s="15">
        <v>4</v>
      </c>
      <c r="C15" s="15">
        <v>3</v>
      </c>
      <c r="D15" s="15">
        <v>4</v>
      </c>
      <c r="E15" s="15">
        <v>10</v>
      </c>
      <c r="F15" s="99">
        <f t="shared" si="4"/>
        <v>0.5</v>
      </c>
      <c r="G15" s="100">
        <f t="shared" si="5"/>
        <v>5</v>
      </c>
      <c r="H15" s="15"/>
      <c r="I15" s="15"/>
      <c r="J15" s="15">
        <v>3</v>
      </c>
      <c r="K15" s="15">
        <v>3</v>
      </c>
      <c r="L15" s="13">
        <f t="shared" si="6"/>
        <v>22</v>
      </c>
    </row>
    <row r="16" spans="1:14" x14ac:dyDescent="0.25">
      <c r="A16" s="14" t="s">
        <v>2</v>
      </c>
      <c r="B16" s="15">
        <v>4</v>
      </c>
      <c r="C16" s="15">
        <v>3</v>
      </c>
      <c r="D16" s="15">
        <v>4</v>
      </c>
      <c r="E16" s="15">
        <v>10</v>
      </c>
      <c r="F16" s="99">
        <f t="shared" si="4"/>
        <v>0.5</v>
      </c>
      <c r="G16" s="100">
        <f t="shared" si="5"/>
        <v>5</v>
      </c>
      <c r="H16" s="15"/>
      <c r="I16" s="15"/>
      <c r="J16" s="15">
        <v>3</v>
      </c>
      <c r="K16" s="15">
        <v>2</v>
      </c>
      <c r="L16" s="13">
        <f t="shared" si="6"/>
        <v>21</v>
      </c>
    </row>
    <row r="17" spans="1:14" x14ac:dyDescent="0.25">
      <c r="A17" s="14" t="s">
        <v>3</v>
      </c>
      <c r="B17" s="15">
        <v>4</v>
      </c>
      <c r="C17" s="15">
        <v>3</v>
      </c>
      <c r="D17" s="15">
        <v>4</v>
      </c>
      <c r="E17" s="15">
        <v>10</v>
      </c>
      <c r="F17" s="99">
        <f t="shared" si="4"/>
        <v>0.5</v>
      </c>
      <c r="G17" s="100">
        <f t="shared" si="5"/>
        <v>5</v>
      </c>
      <c r="H17" s="15"/>
      <c r="I17" s="15"/>
      <c r="J17" s="15">
        <v>3</v>
      </c>
      <c r="K17" s="15">
        <v>1</v>
      </c>
      <c r="L17" s="13">
        <f t="shared" si="6"/>
        <v>20</v>
      </c>
    </row>
    <row r="18" spans="1:14" x14ac:dyDescent="0.25">
      <c r="A18" s="14" t="s">
        <v>4</v>
      </c>
      <c r="B18" s="15">
        <v>5</v>
      </c>
      <c r="C18" s="15">
        <v>3</v>
      </c>
      <c r="D18" s="15">
        <v>4</v>
      </c>
      <c r="E18" s="15">
        <v>10</v>
      </c>
      <c r="F18" s="99">
        <f t="shared" si="4"/>
        <v>0.5</v>
      </c>
      <c r="G18" s="100">
        <f t="shared" si="5"/>
        <v>5</v>
      </c>
      <c r="H18" s="15"/>
      <c r="I18" s="15"/>
      <c r="J18" s="15">
        <v>3</v>
      </c>
      <c r="K18" s="15">
        <v>2</v>
      </c>
      <c r="L18" s="13">
        <f t="shared" si="6"/>
        <v>22</v>
      </c>
    </row>
    <row r="19" spans="1:14" x14ac:dyDescent="0.25">
      <c r="A19" s="14" t="s">
        <v>5</v>
      </c>
      <c r="B19" s="15">
        <v>4</v>
      </c>
      <c r="C19" s="15">
        <v>3</v>
      </c>
      <c r="D19" s="15">
        <v>4</v>
      </c>
      <c r="E19" s="15">
        <v>10</v>
      </c>
      <c r="F19" s="99">
        <f t="shared" si="4"/>
        <v>0.5</v>
      </c>
      <c r="G19" s="100">
        <f t="shared" si="5"/>
        <v>5</v>
      </c>
      <c r="H19" s="15"/>
      <c r="I19" s="15"/>
      <c r="J19" s="15">
        <v>3</v>
      </c>
      <c r="K19" s="15">
        <v>3</v>
      </c>
      <c r="L19" s="13">
        <f t="shared" si="6"/>
        <v>22</v>
      </c>
    </row>
    <row r="20" spans="1:14" x14ac:dyDescent="0.25">
      <c r="A20" s="75" t="s">
        <v>6</v>
      </c>
      <c r="B20" s="17"/>
      <c r="C20" s="17"/>
      <c r="D20" s="17"/>
      <c r="E20" s="17"/>
      <c r="F20" s="99">
        <f t="shared" si="4"/>
        <v>0.5</v>
      </c>
      <c r="G20" s="100">
        <f t="shared" si="5"/>
        <v>0</v>
      </c>
      <c r="H20" s="17"/>
      <c r="I20" s="17"/>
      <c r="J20" s="17"/>
      <c r="K20" s="17"/>
      <c r="L20" s="13">
        <f t="shared" si="6"/>
        <v>0</v>
      </c>
    </row>
    <row r="21" spans="1:14" ht="15.75" thickBot="1" x14ac:dyDescent="0.3">
      <c r="A21" s="56" t="s">
        <v>129</v>
      </c>
      <c r="B21" s="37"/>
      <c r="C21" s="105"/>
      <c r="D21" s="105"/>
      <c r="E21" s="105"/>
      <c r="F21" s="106"/>
      <c r="G21" s="107"/>
      <c r="H21" s="105"/>
      <c r="I21" s="105"/>
      <c r="J21" s="105"/>
      <c r="K21" s="15">
        <v>40</v>
      </c>
      <c r="L21" s="13">
        <f>-K21</f>
        <v>-40</v>
      </c>
    </row>
    <row r="22" spans="1:14" ht="15.75" thickBot="1" x14ac:dyDescent="0.3">
      <c r="A22" s="76" t="s">
        <v>95</v>
      </c>
      <c r="B22" s="70">
        <f>SUM(B13:B20)</f>
        <v>25</v>
      </c>
      <c r="C22" s="71">
        <f>SUM(C13:C20)</f>
        <v>18</v>
      </c>
      <c r="D22" s="71">
        <f>SUM(D13:D20)</f>
        <v>24</v>
      </c>
      <c r="E22" s="71">
        <f>SUM(E13:E20)</f>
        <v>60</v>
      </c>
      <c r="F22" s="71"/>
      <c r="G22" s="71">
        <f>SUM(G14:G20)</f>
        <v>30</v>
      </c>
      <c r="H22" s="71">
        <f>SUM(H13:H20)</f>
        <v>0</v>
      </c>
      <c r="I22" s="71">
        <f>SUM(I13:I20)</f>
        <v>0</v>
      </c>
      <c r="J22" s="71">
        <f>SUM(J13:J20)</f>
        <v>18</v>
      </c>
      <c r="K22" s="71">
        <f>SUM(K13:K21)</f>
        <v>53</v>
      </c>
      <c r="L22" s="72">
        <f>SUM(L14:L21)</f>
        <v>88</v>
      </c>
    </row>
    <row r="23" spans="1:14" ht="15.75" thickBot="1" x14ac:dyDescent="0.3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4" spans="1:14" ht="15.75" thickBot="1" x14ac:dyDescent="0.3">
      <c r="A24" s="97" t="s">
        <v>94</v>
      </c>
      <c r="B24" s="94"/>
      <c r="C24" s="94"/>
      <c r="D24" s="94"/>
      <c r="E24" s="95" t="s">
        <v>125</v>
      </c>
      <c r="F24" s="95" t="s">
        <v>123</v>
      </c>
      <c r="G24" s="95" t="s">
        <v>124</v>
      </c>
      <c r="H24" s="94"/>
      <c r="I24" s="94"/>
      <c r="J24" s="94"/>
      <c r="K24" s="94"/>
      <c r="L24" s="94"/>
      <c r="N24" s="32" t="s">
        <v>87</v>
      </c>
    </row>
    <row r="25" spans="1:14" x14ac:dyDescent="0.25">
      <c r="A25" s="14" t="s">
        <v>0</v>
      </c>
      <c r="B25" s="98">
        <v>2</v>
      </c>
      <c r="C25" s="12">
        <v>5</v>
      </c>
      <c r="D25" s="12">
        <v>1</v>
      </c>
      <c r="E25" s="12">
        <v>5</v>
      </c>
      <c r="F25" s="99">
        <f t="shared" ref="F25:F43" si="7">+F$6</f>
        <v>0.5</v>
      </c>
      <c r="G25" s="100">
        <f t="shared" ref="G25:G43" si="8">+E25*F25</f>
        <v>2.5</v>
      </c>
      <c r="H25" s="12"/>
      <c r="I25" s="12"/>
      <c r="J25" s="12">
        <v>2</v>
      </c>
      <c r="K25" s="12">
        <v>3</v>
      </c>
      <c r="L25" s="13">
        <f t="shared" ref="L25:L43" si="9">+B25+C25+D25+G25+H25+I25+J25+K25</f>
        <v>15.5</v>
      </c>
      <c r="N25" s="45">
        <v>5</v>
      </c>
    </row>
    <row r="26" spans="1:14" x14ac:dyDescent="0.25">
      <c r="A26" s="14" t="s">
        <v>19</v>
      </c>
      <c r="B26" s="48">
        <v>2</v>
      </c>
      <c r="C26" s="15">
        <v>4</v>
      </c>
      <c r="D26" s="15">
        <v>2</v>
      </c>
      <c r="E26" s="15">
        <v>4</v>
      </c>
      <c r="F26" s="99">
        <f t="shared" si="7"/>
        <v>0.5</v>
      </c>
      <c r="G26" s="100">
        <f t="shared" si="8"/>
        <v>2</v>
      </c>
      <c r="H26" s="15"/>
      <c r="I26" s="15"/>
      <c r="J26" s="15">
        <v>3</v>
      </c>
      <c r="K26" s="15">
        <v>4</v>
      </c>
      <c r="L26" s="13">
        <f t="shared" si="9"/>
        <v>17</v>
      </c>
      <c r="N26" s="46">
        <v>4</v>
      </c>
    </row>
    <row r="27" spans="1:14" x14ac:dyDescent="0.25">
      <c r="A27" s="14" t="s">
        <v>2</v>
      </c>
      <c r="B27" s="48">
        <v>3</v>
      </c>
      <c r="C27" s="15">
        <v>5</v>
      </c>
      <c r="D27" s="15">
        <v>1</v>
      </c>
      <c r="E27" s="15">
        <v>5</v>
      </c>
      <c r="F27" s="99">
        <f t="shared" si="7"/>
        <v>0.5</v>
      </c>
      <c r="G27" s="100">
        <f t="shared" si="8"/>
        <v>2.5</v>
      </c>
      <c r="H27" s="15"/>
      <c r="I27" s="15"/>
      <c r="J27" s="15">
        <v>2</v>
      </c>
      <c r="K27" s="15">
        <v>5</v>
      </c>
      <c r="L27" s="13">
        <f t="shared" si="9"/>
        <v>18.5</v>
      </c>
      <c r="N27" s="46">
        <v>5</v>
      </c>
    </row>
    <row r="28" spans="1:14" x14ac:dyDescent="0.25">
      <c r="A28" s="14" t="s">
        <v>3</v>
      </c>
      <c r="B28" s="48">
        <v>4</v>
      </c>
      <c r="C28" s="15">
        <v>6</v>
      </c>
      <c r="D28" s="15">
        <v>2</v>
      </c>
      <c r="E28" s="15">
        <v>4</v>
      </c>
      <c r="F28" s="99">
        <f t="shared" si="7"/>
        <v>0.5</v>
      </c>
      <c r="G28" s="100">
        <f t="shared" si="8"/>
        <v>2</v>
      </c>
      <c r="H28" s="15"/>
      <c r="I28" s="15"/>
      <c r="J28" s="15">
        <v>1</v>
      </c>
      <c r="K28" s="15">
        <v>4</v>
      </c>
      <c r="L28" s="13">
        <f t="shared" si="9"/>
        <v>19</v>
      </c>
      <c r="N28" s="46">
        <v>6</v>
      </c>
    </row>
    <row r="29" spans="1:14" x14ac:dyDescent="0.25">
      <c r="A29" s="14" t="s">
        <v>4</v>
      </c>
      <c r="B29" s="48">
        <v>5</v>
      </c>
      <c r="C29" s="15">
        <v>5</v>
      </c>
      <c r="D29" s="15">
        <v>1</v>
      </c>
      <c r="E29" s="15">
        <v>5</v>
      </c>
      <c r="F29" s="99">
        <f t="shared" si="7"/>
        <v>0.5</v>
      </c>
      <c r="G29" s="100">
        <f t="shared" si="8"/>
        <v>2.5</v>
      </c>
      <c r="H29" s="15"/>
      <c r="I29" s="15"/>
      <c r="J29" s="15">
        <v>2</v>
      </c>
      <c r="K29" s="15">
        <v>3</v>
      </c>
      <c r="L29" s="13">
        <f t="shared" si="9"/>
        <v>18.5</v>
      </c>
      <c r="N29" s="46">
        <v>5</v>
      </c>
    </row>
    <row r="30" spans="1:14" x14ac:dyDescent="0.25">
      <c r="A30" s="14" t="s">
        <v>5</v>
      </c>
      <c r="B30" s="48">
        <v>4</v>
      </c>
      <c r="C30" s="15">
        <v>4</v>
      </c>
      <c r="D30" s="15">
        <v>2</v>
      </c>
      <c r="E30" s="15">
        <v>4</v>
      </c>
      <c r="F30" s="99">
        <f t="shared" si="7"/>
        <v>0.5</v>
      </c>
      <c r="G30" s="100">
        <f t="shared" si="8"/>
        <v>2</v>
      </c>
      <c r="H30" s="15"/>
      <c r="I30" s="15"/>
      <c r="J30" s="15">
        <v>3</v>
      </c>
      <c r="K30" s="15">
        <v>4</v>
      </c>
      <c r="L30" s="13">
        <f t="shared" si="9"/>
        <v>19</v>
      </c>
      <c r="N30" s="46">
        <v>6</v>
      </c>
    </row>
    <row r="31" spans="1:14" x14ac:dyDescent="0.25">
      <c r="A31" s="14" t="s">
        <v>20</v>
      </c>
      <c r="B31" s="49">
        <v>3</v>
      </c>
      <c r="C31" s="17">
        <v>5</v>
      </c>
      <c r="D31" s="17">
        <v>1</v>
      </c>
      <c r="E31" s="17">
        <v>5</v>
      </c>
      <c r="F31" s="99">
        <f t="shared" si="7"/>
        <v>0.5</v>
      </c>
      <c r="G31" s="100">
        <f t="shared" si="8"/>
        <v>2.5</v>
      </c>
      <c r="H31" s="17"/>
      <c r="I31" s="17"/>
      <c r="J31" s="17">
        <v>2</v>
      </c>
      <c r="K31" s="17">
        <v>5</v>
      </c>
      <c r="L31" s="13">
        <f t="shared" si="9"/>
        <v>18.5</v>
      </c>
      <c r="N31" s="46">
        <v>5</v>
      </c>
    </row>
    <row r="32" spans="1:14" x14ac:dyDescent="0.25">
      <c r="A32" s="14" t="s">
        <v>21</v>
      </c>
      <c r="B32" s="49">
        <v>2</v>
      </c>
      <c r="C32" s="17">
        <v>6</v>
      </c>
      <c r="D32" s="17">
        <v>2</v>
      </c>
      <c r="E32" s="17">
        <v>4</v>
      </c>
      <c r="F32" s="99">
        <f t="shared" si="7"/>
        <v>0.5</v>
      </c>
      <c r="G32" s="100">
        <f t="shared" si="8"/>
        <v>2</v>
      </c>
      <c r="H32" s="17"/>
      <c r="I32" s="17"/>
      <c r="J32" s="17">
        <v>1</v>
      </c>
      <c r="K32" s="17">
        <v>4</v>
      </c>
      <c r="L32" s="13">
        <f t="shared" si="9"/>
        <v>17</v>
      </c>
      <c r="N32" s="46">
        <v>6</v>
      </c>
    </row>
    <row r="33" spans="1:14" x14ac:dyDescent="0.25">
      <c r="A33" s="14" t="s">
        <v>22</v>
      </c>
      <c r="B33" s="49">
        <v>3</v>
      </c>
      <c r="C33" s="17">
        <v>4</v>
      </c>
      <c r="D33" s="17">
        <v>1</v>
      </c>
      <c r="E33" s="17">
        <v>5</v>
      </c>
      <c r="F33" s="99">
        <f t="shared" si="7"/>
        <v>0.5</v>
      </c>
      <c r="G33" s="100">
        <f t="shared" si="8"/>
        <v>2.5</v>
      </c>
      <c r="H33" s="17"/>
      <c r="I33" s="17"/>
      <c r="J33" s="17">
        <v>2</v>
      </c>
      <c r="K33" s="17">
        <v>3</v>
      </c>
      <c r="L33" s="13">
        <f t="shared" si="9"/>
        <v>15.5</v>
      </c>
      <c r="N33" s="46">
        <v>5</v>
      </c>
    </row>
    <row r="34" spans="1:14" x14ac:dyDescent="0.25">
      <c r="A34" s="14" t="s">
        <v>23</v>
      </c>
      <c r="B34" s="49">
        <v>4</v>
      </c>
      <c r="C34" s="17">
        <v>3</v>
      </c>
      <c r="D34" s="17">
        <v>2</v>
      </c>
      <c r="E34" s="17">
        <v>4</v>
      </c>
      <c r="F34" s="99">
        <f t="shared" si="7"/>
        <v>0.5</v>
      </c>
      <c r="G34" s="100">
        <f t="shared" si="8"/>
        <v>2</v>
      </c>
      <c r="H34" s="17"/>
      <c r="I34" s="17"/>
      <c r="J34" s="17">
        <v>1</v>
      </c>
      <c r="K34" s="17">
        <v>4</v>
      </c>
      <c r="L34" s="13">
        <f t="shared" si="9"/>
        <v>16</v>
      </c>
      <c r="N34" s="45">
        <v>1</v>
      </c>
    </row>
    <row r="35" spans="1:14" x14ac:dyDescent="0.25">
      <c r="A35" s="14" t="s">
        <v>24</v>
      </c>
      <c r="B35" s="49">
        <v>2</v>
      </c>
      <c r="C35" s="17">
        <v>5</v>
      </c>
      <c r="D35" s="17">
        <v>1</v>
      </c>
      <c r="E35" s="17">
        <v>5</v>
      </c>
      <c r="F35" s="99">
        <f t="shared" si="7"/>
        <v>0.5</v>
      </c>
      <c r="G35" s="100">
        <f t="shared" si="8"/>
        <v>2.5</v>
      </c>
      <c r="H35" s="17"/>
      <c r="I35" s="17"/>
      <c r="J35" s="17">
        <v>2</v>
      </c>
      <c r="K35" s="17">
        <v>5</v>
      </c>
      <c r="L35" s="13">
        <f t="shared" si="9"/>
        <v>17.5</v>
      </c>
      <c r="N35" s="46">
        <v>2</v>
      </c>
    </row>
    <row r="36" spans="1:14" x14ac:dyDescent="0.25">
      <c r="A36" s="14" t="s">
        <v>25</v>
      </c>
      <c r="B36" s="49">
        <v>2</v>
      </c>
      <c r="C36" s="17">
        <v>5</v>
      </c>
      <c r="D36" s="17">
        <v>2</v>
      </c>
      <c r="E36" s="17">
        <v>4</v>
      </c>
      <c r="F36" s="99">
        <f t="shared" si="7"/>
        <v>0.5</v>
      </c>
      <c r="G36" s="100">
        <f t="shared" si="8"/>
        <v>2</v>
      </c>
      <c r="H36" s="17"/>
      <c r="I36" s="17"/>
      <c r="J36" s="17">
        <v>2</v>
      </c>
      <c r="K36" s="17">
        <v>4</v>
      </c>
      <c r="L36" s="13">
        <f t="shared" si="9"/>
        <v>17</v>
      </c>
      <c r="N36" s="46"/>
    </row>
    <row r="37" spans="1:14" x14ac:dyDescent="0.25">
      <c r="A37" s="14" t="s">
        <v>26</v>
      </c>
      <c r="B37" s="49">
        <v>2</v>
      </c>
      <c r="C37" s="17">
        <v>5</v>
      </c>
      <c r="D37" s="17">
        <v>1</v>
      </c>
      <c r="E37" s="17">
        <v>5</v>
      </c>
      <c r="F37" s="99">
        <f t="shared" si="7"/>
        <v>0.5</v>
      </c>
      <c r="G37" s="100">
        <f t="shared" si="8"/>
        <v>2.5</v>
      </c>
      <c r="H37" s="17"/>
      <c r="I37" s="17"/>
      <c r="J37" s="17">
        <v>1</v>
      </c>
      <c r="K37" s="17">
        <v>5</v>
      </c>
      <c r="L37" s="13">
        <f t="shared" si="9"/>
        <v>16.5</v>
      </c>
      <c r="N37" s="46">
        <v>4</v>
      </c>
    </row>
    <row r="38" spans="1:14" x14ac:dyDescent="0.25">
      <c r="A38" s="14" t="s">
        <v>27</v>
      </c>
      <c r="B38" s="49">
        <v>2</v>
      </c>
      <c r="C38" s="17">
        <v>4</v>
      </c>
      <c r="D38" s="17">
        <v>2</v>
      </c>
      <c r="E38" s="17">
        <v>4</v>
      </c>
      <c r="F38" s="99">
        <f t="shared" si="7"/>
        <v>0.5</v>
      </c>
      <c r="G38" s="100">
        <f t="shared" si="8"/>
        <v>2</v>
      </c>
      <c r="H38" s="17"/>
      <c r="I38" s="17"/>
      <c r="J38" s="17">
        <v>2</v>
      </c>
      <c r="K38" s="17">
        <v>4</v>
      </c>
      <c r="L38" s="13">
        <f t="shared" si="9"/>
        <v>16</v>
      </c>
      <c r="N38" s="46">
        <v>6</v>
      </c>
    </row>
    <row r="39" spans="1:14" x14ac:dyDescent="0.25">
      <c r="A39" s="14" t="s">
        <v>28</v>
      </c>
      <c r="B39" s="49">
        <v>1</v>
      </c>
      <c r="C39" s="17">
        <v>4</v>
      </c>
      <c r="D39" s="17">
        <v>1</v>
      </c>
      <c r="E39" s="17">
        <v>5</v>
      </c>
      <c r="F39" s="99">
        <f t="shared" si="7"/>
        <v>0.5</v>
      </c>
      <c r="G39" s="100">
        <f t="shared" si="8"/>
        <v>2.5</v>
      </c>
      <c r="H39" s="17"/>
      <c r="I39" s="17"/>
      <c r="J39" s="17">
        <v>1</v>
      </c>
      <c r="K39" s="17">
        <v>3</v>
      </c>
      <c r="L39" s="13">
        <f t="shared" si="9"/>
        <v>12.5</v>
      </c>
      <c r="N39" s="46"/>
    </row>
    <row r="40" spans="1:14" x14ac:dyDescent="0.25">
      <c r="A40" s="14" t="s">
        <v>29</v>
      </c>
      <c r="B40" s="49">
        <v>3</v>
      </c>
      <c r="C40" s="17">
        <v>4</v>
      </c>
      <c r="D40" s="17">
        <v>2</v>
      </c>
      <c r="E40" s="17">
        <v>4</v>
      </c>
      <c r="F40" s="99">
        <f t="shared" si="7"/>
        <v>0.5</v>
      </c>
      <c r="G40" s="100">
        <f t="shared" si="8"/>
        <v>2</v>
      </c>
      <c r="H40" s="17"/>
      <c r="I40" s="17"/>
      <c r="J40" s="17">
        <v>1</v>
      </c>
      <c r="K40" s="17">
        <v>2</v>
      </c>
      <c r="L40" s="13">
        <f t="shared" si="9"/>
        <v>14</v>
      </c>
      <c r="N40" s="46"/>
    </row>
    <row r="41" spans="1:14" x14ac:dyDescent="0.25">
      <c r="A41" s="14" t="s">
        <v>30</v>
      </c>
      <c r="B41" s="49">
        <v>2</v>
      </c>
      <c r="C41" s="17">
        <v>4</v>
      </c>
      <c r="D41" s="17">
        <v>1</v>
      </c>
      <c r="E41" s="17">
        <v>5</v>
      </c>
      <c r="F41" s="99">
        <f t="shared" si="7"/>
        <v>0.5</v>
      </c>
      <c r="G41" s="100">
        <f t="shared" si="8"/>
        <v>2.5</v>
      </c>
      <c r="H41" s="17"/>
      <c r="I41" s="17"/>
      <c r="J41" s="17">
        <v>2</v>
      </c>
      <c r="K41" s="17">
        <v>3</v>
      </c>
      <c r="L41" s="13">
        <f t="shared" si="9"/>
        <v>14.5</v>
      </c>
      <c r="N41" s="46">
        <v>6</v>
      </c>
    </row>
    <row r="42" spans="1:14" x14ac:dyDescent="0.25">
      <c r="A42" s="14" t="s">
        <v>31</v>
      </c>
      <c r="B42" s="49">
        <v>2</v>
      </c>
      <c r="C42" s="17">
        <v>4</v>
      </c>
      <c r="D42" s="17">
        <v>2</v>
      </c>
      <c r="E42" s="17">
        <v>4</v>
      </c>
      <c r="F42" s="99">
        <f t="shared" si="7"/>
        <v>0.5</v>
      </c>
      <c r="G42" s="100">
        <f t="shared" si="8"/>
        <v>2</v>
      </c>
      <c r="H42" s="17"/>
      <c r="I42" s="17"/>
      <c r="J42" s="17">
        <v>2</v>
      </c>
      <c r="K42" s="17">
        <v>4</v>
      </c>
      <c r="L42" s="13">
        <f t="shared" si="9"/>
        <v>16</v>
      </c>
      <c r="N42" s="46"/>
    </row>
    <row r="43" spans="1:14" x14ac:dyDescent="0.25">
      <c r="A43" s="14" t="s">
        <v>32</v>
      </c>
      <c r="B43" s="48">
        <v>5</v>
      </c>
      <c r="C43" s="15">
        <v>4</v>
      </c>
      <c r="D43" s="15">
        <v>1</v>
      </c>
      <c r="E43" s="15">
        <v>5</v>
      </c>
      <c r="F43" s="99">
        <f t="shared" si="7"/>
        <v>0.5</v>
      </c>
      <c r="G43" s="100">
        <f t="shared" si="8"/>
        <v>2.5</v>
      </c>
      <c r="H43" s="15"/>
      <c r="I43" s="15"/>
      <c r="J43" s="15">
        <v>2</v>
      </c>
      <c r="K43" s="15">
        <v>3</v>
      </c>
      <c r="L43" s="13">
        <f t="shared" si="9"/>
        <v>17.5</v>
      </c>
      <c r="N43" s="47"/>
    </row>
    <row r="44" spans="1:14" ht="15.75" thickBot="1" x14ac:dyDescent="0.3">
      <c r="A44" s="77" t="s">
        <v>104</v>
      </c>
      <c r="B44" s="37"/>
      <c r="C44" s="37"/>
      <c r="D44" s="37"/>
      <c r="E44" s="37"/>
      <c r="F44" s="99"/>
      <c r="G44" s="101"/>
      <c r="H44" s="37"/>
      <c r="I44" s="37"/>
      <c r="J44" s="37"/>
      <c r="K44" s="37"/>
      <c r="L44" s="50">
        <f>-N44</f>
        <v>-66</v>
      </c>
      <c r="N44" s="38">
        <f>SUM(N25:N43)</f>
        <v>66</v>
      </c>
    </row>
    <row r="45" spans="1:14" ht="15.75" thickBot="1" x14ac:dyDescent="0.3">
      <c r="A45" s="76" t="s">
        <v>34</v>
      </c>
      <c r="B45" s="3">
        <f t="shared" ref="B45:J45" si="10">SUM(B25:B43)</f>
        <v>53</v>
      </c>
      <c r="C45" s="3">
        <f t="shared" si="10"/>
        <v>86</v>
      </c>
      <c r="D45" s="3">
        <f t="shared" si="10"/>
        <v>28</v>
      </c>
      <c r="E45" s="3">
        <f t="shared" si="10"/>
        <v>86</v>
      </c>
      <c r="F45" s="3"/>
      <c r="G45" s="3">
        <f t="shared" si="10"/>
        <v>43</v>
      </c>
      <c r="H45" s="3">
        <f t="shared" si="10"/>
        <v>0</v>
      </c>
      <c r="I45" s="3">
        <f t="shared" si="10"/>
        <v>0</v>
      </c>
      <c r="J45" s="3">
        <f t="shared" si="10"/>
        <v>34</v>
      </c>
      <c r="K45" s="3">
        <f>SUM(K25:K44)</f>
        <v>72</v>
      </c>
      <c r="L45" s="44">
        <f>SUM(L25:L44)</f>
        <v>250</v>
      </c>
    </row>
    <row r="46" spans="1:14" ht="15.75" thickBot="1" x14ac:dyDescent="0.3">
      <c r="A46" s="39"/>
      <c r="B46" s="1"/>
      <c r="C46" s="1"/>
      <c r="D46" s="1"/>
      <c r="E46" s="1"/>
      <c r="F46" s="1"/>
      <c r="G46" s="1"/>
      <c r="H46" s="1"/>
      <c r="I46" s="1"/>
      <c r="J46" s="1"/>
      <c r="K46" s="31"/>
      <c r="L46" s="31"/>
    </row>
    <row r="47" spans="1:14" ht="16.5" thickBot="1" x14ac:dyDescent="0.3">
      <c r="A47" s="78" t="s">
        <v>93</v>
      </c>
      <c r="B47" s="79">
        <f>+B10+B22+B45</f>
        <v>288</v>
      </c>
      <c r="C47" s="80">
        <f>+C10+C22+C45</f>
        <v>149</v>
      </c>
      <c r="D47" s="80">
        <f>+D10+D22+D45</f>
        <v>57</v>
      </c>
      <c r="E47" s="80">
        <f>+E10+E22+E45</f>
        <v>196</v>
      </c>
      <c r="F47" s="80"/>
      <c r="G47" s="80">
        <f t="shared" ref="G47:L47" si="11">+G10+G22+G45</f>
        <v>98</v>
      </c>
      <c r="H47" s="80">
        <f t="shared" si="11"/>
        <v>20</v>
      </c>
      <c r="I47" s="80">
        <f t="shared" si="11"/>
        <v>0</v>
      </c>
      <c r="J47" s="80">
        <f t="shared" si="11"/>
        <v>66</v>
      </c>
      <c r="K47" s="80">
        <f t="shared" si="11"/>
        <v>143</v>
      </c>
      <c r="L47" s="81">
        <f t="shared" si="11"/>
        <v>675</v>
      </c>
    </row>
    <row r="48" spans="1:14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4"/>
      <c r="M48" s="35"/>
    </row>
    <row r="49" spans="1:13" x14ac:dyDescent="0.25">
      <c r="A49" s="33"/>
      <c r="B49" s="84"/>
      <c r="C49" s="33"/>
      <c r="D49" s="33"/>
      <c r="E49" s="33"/>
      <c r="F49" s="33"/>
      <c r="G49" s="33"/>
      <c r="H49" s="33"/>
      <c r="I49" s="33"/>
      <c r="J49" s="33"/>
      <c r="K49" s="33"/>
      <c r="L49" s="34"/>
      <c r="M49" s="35"/>
    </row>
    <row r="50" spans="1:13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8"/>
      <c r="L50" s="8"/>
    </row>
    <row r="51" spans="1:13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3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8"/>
      <c r="L52" s="8"/>
    </row>
    <row r="53" spans="1:13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3" ht="19.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3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6" spans="1:13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</row>
    <row r="57" spans="1:13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</row>
    <row r="58" spans="1:13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8"/>
      <c r="L58" s="8"/>
    </row>
    <row r="59" spans="1:13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3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</row>
    <row r="61" spans="1:13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</row>
    <row r="62" spans="1:13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3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8"/>
      <c r="L63" s="8"/>
    </row>
    <row r="64" spans="1:13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</row>
    <row r="65" spans="1:12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</row>
    <row r="66" spans="1:12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</row>
    <row r="67" spans="1:12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</row>
    <row r="68" spans="1:12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2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2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2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2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8"/>
      <c r="L72" s="8"/>
    </row>
    <row r="73" spans="1:12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</row>
    <row r="74" spans="1:12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</row>
    <row r="75" spans="1:12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8"/>
      <c r="L75" s="8"/>
    </row>
    <row r="76" spans="1:12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8"/>
      <c r="L76" s="8"/>
    </row>
    <row r="77" spans="1:12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8"/>
      <c r="L77" s="8"/>
    </row>
    <row r="78" spans="1:12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8"/>
      <c r="L78" s="8"/>
    </row>
    <row r="79" spans="1:12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8"/>
      <c r="L79" s="8"/>
    </row>
    <row r="80" spans="1:12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8"/>
      <c r="L80" s="8"/>
    </row>
    <row r="81" spans="1:12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8"/>
      <c r="L81" s="8"/>
    </row>
    <row r="82" spans="1:12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8"/>
      <c r="L82" s="8"/>
    </row>
    <row r="83" spans="1:12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8"/>
      <c r="L83" s="8"/>
    </row>
    <row r="84" spans="1:12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8"/>
      <c r="L84" s="8"/>
    </row>
    <row r="85" spans="1:12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8"/>
      <c r="L85" s="8"/>
    </row>
    <row r="86" spans="1:12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8"/>
      <c r="L86" s="8"/>
    </row>
    <row r="87" spans="1:12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8"/>
      <c r="L87" s="8"/>
    </row>
    <row r="88" spans="1:12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8"/>
      <c r="L88" s="8"/>
    </row>
    <row r="89" spans="1:12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8"/>
      <c r="L89" s="8"/>
    </row>
    <row r="90" spans="1:12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8"/>
      <c r="L90" s="8"/>
    </row>
    <row r="91" spans="1:12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8"/>
      <c r="L91" s="8"/>
    </row>
    <row r="92" spans="1:12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8"/>
      <c r="L92" s="8"/>
    </row>
    <row r="93" spans="1:12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8"/>
      <c r="L93" s="8"/>
    </row>
    <row r="94" spans="1:12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8"/>
      <c r="L94" s="8"/>
    </row>
    <row r="95" spans="1:12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8"/>
      <c r="L95" s="8"/>
    </row>
    <row r="96" spans="1:12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8"/>
      <c r="L96" s="8"/>
    </row>
    <row r="97" spans="1:12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8"/>
      <c r="L97" s="8"/>
    </row>
    <row r="98" spans="1:12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8"/>
      <c r="L98" s="8"/>
    </row>
    <row r="99" spans="1:12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8"/>
      <c r="L99" s="8"/>
    </row>
    <row r="100" spans="1:12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8"/>
      <c r="L100" s="8"/>
    </row>
    <row r="101" spans="1:12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8"/>
      <c r="L101" s="8"/>
    </row>
    <row r="102" spans="1:12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8"/>
      <c r="L102" s="8"/>
    </row>
    <row r="103" spans="1:12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8"/>
      <c r="L103" s="8"/>
    </row>
    <row r="104" spans="1:12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8"/>
      <c r="L104" s="8"/>
    </row>
    <row r="105" spans="1:12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8"/>
      <c r="L105" s="8"/>
    </row>
    <row r="106" spans="1:12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8"/>
      <c r="L106" s="8"/>
    </row>
    <row r="107" spans="1:12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8"/>
      <c r="L107" s="8"/>
    </row>
    <row r="108" spans="1:12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8"/>
      <c r="L108" s="8"/>
    </row>
    <row r="109" spans="1:12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8"/>
      <c r="L109" s="8"/>
    </row>
    <row r="110" spans="1:12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8"/>
      <c r="L110" s="8"/>
    </row>
    <row r="111" spans="1:12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8"/>
      <c r="L111" s="8"/>
    </row>
    <row r="112" spans="1:12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8"/>
      <c r="L112" s="8"/>
    </row>
    <row r="113" spans="1:12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8"/>
      <c r="L113" s="8"/>
    </row>
    <row r="114" spans="1:12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8"/>
      <c r="L114" s="8"/>
    </row>
    <row r="115" spans="1:12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8"/>
      <c r="L115" s="8"/>
    </row>
    <row r="116" spans="1:12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8"/>
      <c r="L116" s="8"/>
    </row>
    <row r="117" spans="1:12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8"/>
      <c r="L117" s="8"/>
    </row>
    <row r="118" spans="1:12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8"/>
      <c r="L118" s="8"/>
    </row>
    <row r="119" spans="1:12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8"/>
      <c r="L119" s="8"/>
    </row>
    <row r="120" spans="1:12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8"/>
      <c r="L120" s="8"/>
    </row>
    <row r="121" spans="1:12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8"/>
      <c r="L121" s="8"/>
    </row>
    <row r="122" spans="1:12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8"/>
      <c r="L122" s="8"/>
    </row>
    <row r="123" spans="1:12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8"/>
      <c r="L123" s="8"/>
    </row>
    <row r="124" spans="1:12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8"/>
      <c r="L124" s="8"/>
    </row>
    <row r="125" spans="1:12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8"/>
      <c r="L125" s="8"/>
    </row>
    <row r="126" spans="1:12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8"/>
      <c r="L126" s="8"/>
    </row>
    <row r="127" spans="1:12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8"/>
      <c r="L127" s="8"/>
    </row>
    <row r="128" spans="1:12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8"/>
      <c r="L128" s="8"/>
    </row>
    <row r="129" spans="1:12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8"/>
      <c r="L129" s="8"/>
    </row>
    <row r="130" spans="1:12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8"/>
      <c r="L130" s="8"/>
    </row>
    <row r="131" spans="1:12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8"/>
      <c r="L131" s="8"/>
    </row>
    <row r="132" spans="1:12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8"/>
      <c r="L132" s="8"/>
    </row>
    <row r="133" spans="1:12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8"/>
      <c r="L133" s="8"/>
    </row>
    <row r="134" spans="1:12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8"/>
      <c r="L134" s="8"/>
    </row>
    <row r="135" spans="1:12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8"/>
      <c r="L135" s="8"/>
    </row>
    <row r="136" spans="1:12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8"/>
      <c r="L136" s="8"/>
    </row>
    <row r="137" spans="1:12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8"/>
      <c r="L137" s="8"/>
    </row>
    <row r="138" spans="1:12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8"/>
      <c r="L138" s="8"/>
    </row>
    <row r="139" spans="1:12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8"/>
      <c r="L139" s="8"/>
    </row>
    <row r="140" spans="1:12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8"/>
      <c r="L140" s="8"/>
    </row>
    <row r="141" spans="1:12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8"/>
      <c r="L141" s="8"/>
    </row>
    <row r="142" spans="1:12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8"/>
      <c r="L142" s="8"/>
    </row>
    <row r="143" spans="1:12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8"/>
      <c r="L143" s="8"/>
    </row>
    <row r="144" spans="1:12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8"/>
      <c r="L144" s="8"/>
    </row>
    <row r="145" spans="1:12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8"/>
      <c r="L145" s="8"/>
    </row>
    <row r="146" spans="1:12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8"/>
      <c r="L146" s="8"/>
    </row>
    <row r="147" spans="1:12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8"/>
      <c r="L147" s="8"/>
    </row>
    <row r="148" spans="1:12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8"/>
      <c r="L148" s="8"/>
    </row>
    <row r="149" spans="1:12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8"/>
      <c r="L149" s="8"/>
    </row>
    <row r="150" spans="1:12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8"/>
      <c r="L150" s="8"/>
    </row>
    <row r="151" spans="1:12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8"/>
      <c r="L151" s="8"/>
    </row>
    <row r="152" spans="1:12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8"/>
      <c r="L152" s="8"/>
    </row>
    <row r="153" spans="1:12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8"/>
      <c r="L153" s="8"/>
    </row>
    <row r="154" spans="1:12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8"/>
      <c r="L154" s="8"/>
    </row>
    <row r="155" spans="1:12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8"/>
      <c r="L155" s="8"/>
    </row>
    <row r="156" spans="1:12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8"/>
      <c r="L156" s="8"/>
    </row>
    <row r="157" spans="1:12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8"/>
      <c r="L157" s="8"/>
    </row>
    <row r="158" spans="1:12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8"/>
      <c r="L158" s="8"/>
    </row>
    <row r="159" spans="1:12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8"/>
      <c r="L159" s="8"/>
    </row>
    <row r="160" spans="1:12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8"/>
      <c r="L160" s="8"/>
    </row>
    <row r="161" spans="1:12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8"/>
      <c r="L161" s="8"/>
    </row>
    <row r="162" spans="1:12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8"/>
      <c r="L162" s="8"/>
    </row>
    <row r="163" spans="1:12" x14ac:dyDescent="0.25">
      <c r="A163" s="8"/>
      <c r="B163" s="8"/>
      <c r="C163" s="8"/>
      <c r="D163" s="122"/>
      <c r="E163" s="123"/>
      <c r="F163" s="123"/>
      <c r="G163" s="123"/>
      <c r="H163" s="123"/>
      <c r="I163" s="123"/>
      <c r="J163" s="8"/>
      <c r="K163" s="8"/>
      <c r="L163" s="8"/>
    </row>
    <row r="164" spans="1:12" x14ac:dyDescent="0.25">
      <c r="A164" s="8"/>
      <c r="B164" s="8"/>
      <c r="C164" s="8"/>
      <c r="D164" s="122"/>
      <c r="E164" s="123"/>
      <c r="F164" s="123"/>
      <c r="G164" s="123"/>
      <c r="H164" s="123"/>
      <c r="I164" s="123"/>
      <c r="J164" s="8"/>
      <c r="K164" s="8"/>
      <c r="L164" s="8"/>
    </row>
    <row r="165" spans="1:12" x14ac:dyDescent="0.25">
      <c r="A165" s="8"/>
      <c r="B165" s="8"/>
      <c r="C165" s="8"/>
      <c r="D165" s="122"/>
      <c r="E165" s="123"/>
      <c r="F165" s="123"/>
      <c r="G165" s="123"/>
      <c r="H165" s="123"/>
      <c r="I165" s="123"/>
      <c r="J165" s="8"/>
      <c r="K165" s="8"/>
      <c r="L165" s="8"/>
    </row>
    <row r="166" spans="1:12" x14ac:dyDescent="0.25">
      <c r="A166" s="8"/>
      <c r="B166" s="8"/>
      <c r="C166" s="8"/>
      <c r="D166" s="122"/>
      <c r="E166" s="123"/>
      <c r="F166" s="123"/>
      <c r="G166" s="123"/>
      <c r="H166" s="123"/>
      <c r="I166" s="123"/>
      <c r="J166" s="8"/>
      <c r="K166" s="8"/>
      <c r="L166" s="8"/>
    </row>
    <row r="167" spans="1:12" x14ac:dyDescent="0.25">
      <c r="A167" s="8"/>
      <c r="B167" s="8"/>
      <c r="C167" s="8"/>
      <c r="D167" s="122"/>
      <c r="E167" s="123"/>
      <c r="F167" s="123"/>
      <c r="G167" s="123"/>
      <c r="H167" s="123"/>
      <c r="I167" s="123"/>
      <c r="J167" s="8"/>
      <c r="K167" s="8"/>
      <c r="L167" s="8"/>
    </row>
    <row r="168" spans="1:12" x14ac:dyDescent="0.25">
      <c r="A168" s="8"/>
      <c r="B168" s="8"/>
      <c r="C168" s="8"/>
      <c r="D168" s="122"/>
      <c r="E168" s="123"/>
      <c r="F168" s="123"/>
      <c r="G168" s="123"/>
      <c r="H168" s="123"/>
      <c r="I168" s="123"/>
      <c r="J168" s="8"/>
      <c r="K168" s="8"/>
      <c r="L168" s="8"/>
    </row>
    <row r="169" spans="1:12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x14ac:dyDescent="0.25">
      <c r="A171" s="8"/>
      <c r="B171" s="8"/>
    </row>
    <row r="172" spans="1:12" x14ac:dyDescent="0.25">
      <c r="B172" s="40"/>
    </row>
  </sheetData>
  <mergeCells count="8">
    <mergeCell ref="A1:N1"/>
    <mergeCell ref="E3:G3"/>
    <mergeCell ref="D167:I167"/>
    <mergeCell ref="D168:I168"/>
    <mergeCell ref="D163:I163"/>
    <mergeCell ref="D164:I164"/>
    <mergeCell ref="D165:I165"/>
    <mergeCell ref="D166:I166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0" r:id="rId1"/>
  <rowBreaks count="3" manualBreakCount="3">
    <brk id="49" max="16383" man="1"/>
    <brk id="75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4" workbookViewId="0">
      <selection activeCell="A19" sqref="A19"/>
    </sheetView>
  </sheetViews>
  <sheetFormatPr defaultRowHeight="15" x14ac:dyDescent="0.25"/>
  <cols>
    <col min="1" max="1" width="47.5703125" customWidth="1"/>
    <col min="2" max="2" width="17.5703125" customWidth="1"/>
    <col min="3" max="3" width="16.7109375" customWidth="1"/>
    <col min="4" max="4" width="16.28515625" customWidth="1"/>
    <col min="5" max="5" width="15.7109375" customWidth="1"/>
    <col min="6" max="6" width="15.140625" customWidth="1"/>
    <col min="7" max="7" width="16.140625" customWidth="1"/>
  </cols>
  <sheetData>
    <row r="1" spans="1:7" ht="27" thickBot="1" x14ac:dyDescent="0.45">
      <c r="A1" s="114" t="s">
        <v>39</v>
      </c>
      <c r="B1" s="124"/>
      <c r="C1" s="124"/>
      <c r="D1" s="124"/>
      <c r="E1" s="124"/>
      <c r="F1" s="124"/>
      <c r="G1" s="125"/>
    </row>
    <row r="2" spans="1:7" ht="15.75" thickBot="1" x14ac:dyDescent="0.3">
      <c r="A2" s="8"/>
      <c r="B2" s="8"/>
      <c r="C2" s="8"/>
      <c r="D2" s="8"/>
      <c r="E2" s="8"/>
      <c r="F2" s="8"/>
      <c r="G2" s="8"/>
    </row>
    <row r="3" spans="1:7" ht="30" customHeight="1" x14ac:dyDescent="0.25">
      <c r="A3" s="8"/>
      <c r="B3" s="67" t="s">
        <v>89</v>
      </c>
      <c r="C3" s="67" t="s">
        <v>90</v>
      </c>
      <c r="D3" s="67" t="s">
        <v>91</v>
      </c>
      <c r="E3" s="67" t="s">
        <v>92</v>
      </c>
      <c r="F3" s="67" t="s">
        <v>114</v>
      </c>
      <c r="G3" s="67" t="s">
        <v>18</v>
      </c>
    </row>
    <row r="4" spans="1:7" ht="15" customHeight="1" x14ac:dyDescent="0.25">
      <c r="A4" s="10" t="s">
        <v>96</v>
      </c>
      <c r="B4" s="18"/>
      <c r="C4" s="18"/>
      <c r="D4" s="18"/>
      <c r="E4" s="18"/>
      <c r="F4" s="18"/>
      <c r="G4" s="18"/>
    </row>
    <row r="5" spans="1:7" x14ac:dyDescent="0.25">
      <c r="A5" s="14" t="s">
        <v>37</v>
      </c>
      <c r="B5" s="15">
        <v>4</v>
      </c>
      <c r="C5" s="15">
        <v>1</v>
      </c>
      <c r="D5" s="15">
        <v>2</v>
      </c>
      <c r="E5" s="15">
        <v>10</v>
      </c>
      <c r="F5" s="15">
        <v>5</v>
      </c>
      <c r="G5" s="16">
        <f>SUM(B5:F5)</f>
        <v>22</v>
      </c>
    </row>
    <row r="6" spans="1:7" x14ac:dyDescent="0.25">
      <c r="A6" s="14" t="s">
        <v>38</v>
      </c>
      <c r="B6" s="15">
        <v>4</v>
      </c>
      <c r="C6" s="15">
        <v>3</v>
      </c>
      <c r="D6" s="15">
        <v>1</v>
      </c>
      <c r="E6" s="15">
        <v>10</v>
      </c>
      <c r="F6" s="15">
        <v>5</v>
      </c>
      <c r="G6" s="16">
        <f>SUM(B6:F6)</f>
        <v>23</v>
      </c>
    </row>
    <row r="7" spans="1:7" x14ac:dyDescent="0.25">
      <c r="A7" s="83" t="s">
        <v>119</v>
      </c>
      <c r="B7" s="2">
        <f t="shared" ref="B7:G7" si="0">SUM(B5:B6)</f>
        <v>8</v>
      </c>
      <c r="C7" s="2">
        <f t="shared" si="0"/>
        <v>4</v>
      </c>
      <c r="D7" s="2">
        <f t="shared" si="0"/>
        <v>3</v>
      </c>
      <c r="E7" s="2">
        <f t="shared" si="0"/>
        <v>20</v>
      </c>
      <c r="F7" s="2">
        <f t="shared" si="0"/>
        <v>10</v>
      </c>
      <c r="G7" s="2">
        <f t="shared" si="0"/>
        <v>45</v>
      </c>
    </row>
    <row r="8" spans="1:7" x14ac:dyDescent="0.25">
      <c r="A8" s="8"/>
      <c r="B8" s="8"/>
      <c r="C8" s="8"/>
      <c r="D8" s="8"/>
      <c r="E8" s="8"/>
      <c r="F8" s="8"/>
      <c r="G8" s="8"/>
    </row>
    <row r="9" spans="1:7" x14ac:dyDescent="0.25">
      <c r="A9" s="9" t="s">
        <v>81</v>
      </c>
      <c r="B9" s="18"/>
      <c r="C9" s="18"/>
      <c r="D9" s="18"/>
      <c r="E9" s="18"/>
      <c r="F9" s="18"/>
      <c r="G9" s="18"/>
    </row>
    <row r="10" spans="1:7" x14ac:dyDescent="0.25">
      <c r="A10" s="14" t="s">
        <v>37</v>
      </c>
      <c r="B10" s="15">
        <v>10</v>
      </c>
      <c r="C10" s="15">
        <v>10</v>
      </c>
      <c r="D10" s="15">
        <v>3</v>
      </c>
      <c r="E10" s="15">
        <v>10</v>
      </c>
      <c r="F10" s="15">
        <v>5</v>
      </c>
      <c r="G10" s="16">
        <f>SUM(B10:F10)</f>
        <v>38</v>
      </c>
    </row>
    <row r="11" spans="1:7" x14ac:dyDescent="0.25">
      <c r="A11" s="14" t="s">
        <v>38</v>
      </c>
      <c r="B11" s="15">
        <v>10</v>
      </c>
      <c r="C11" s="15">
        <v>10</v>
      </c>
      <c r="D11" s="15">
        <v>2</v>
      </c>
      <c r="E11" s="15">
        <v>10</v>
      </c>
      <c r="F11" s="15">
        <v>5</v>
      </c>
      <c r="G11" s="16">
        <f>SUM(B11:F11)</f>
        <v>37</v>
      </c>
    </row>
    <row r="12" spans="1:7" x14ac:dyDescent="0.25">
      <c r="A12" s="14" t="s">
        <v>126</v>
      </c>
      <c r="B12" s="15"/>
      <c r="C12" s="15"/>
      <c r="D12" s="15"/>
      <c r="E12" s="15">
        <f>+CG!E47-CG!G47</f>
        <v>98</v>
      </c>
      <c r="F12" s="15"/>
      <c r="G12" s="16">
        <f>SUM(B12:F12)</f>
        <v>98</v>
      </c>
    </row>
    <row r="13" spans="1:7" x14ac:dyDescent="0.25">
      <c r="A13" s="83" t="s">
        <v>120</v>
      </c>
      <c r="B13" s="2">
        <f t="shared" ref="B13:F13" si="1">SUM(B10:B11)</f>
        <v>20</v>
      </c>
      <c r="C13" s="2">
        <f t="shared" si="1"/>
        <v>20</v>
      </c>
      <c r="D13" s="2">
        <f t="shared" si="1"/>
        <v>5</v>
      </c>
      <c r="E13" s="2">
        <f>SUM(E10:E12)</f>
        <v>118</v>
      </c>
      <c r="F13" s="2">
        <f t="shared" si="1"/>
        <v>10</v>
      </c>
      <c r="G13" s="2">
        <f>SUM(G10:G12)</f>
        <v>173</v>
      </c>
    </row>
    <row r="14" spans="1:7" x14ac:dyDescent="0.25">
      <c r="A14" s="8"/>
      <c r="B14" s="8"/>
      <c r="C14" s="8"/>
      <c r="D14" s="8"/>
      <c r="E14" s="8"/>
      <c r="F14" s="8"/>
      <c r="G14" s="8"/>
    </row>
    <row r="15" spans="1:7" x14ac:dyDescent="0.25">
      <c r="A15" s="9" t="s">
        <v>75</v>
      </c>
      <c r="B15" s="18"/>
      <c r="C15" s="18"/>
      <c r="D15" s="18"/>
      <c r="E15" s="18"/>
      <c r="F15" s="18"/>
      <c r="G15" s="18"/>
    </row>
    <row r="16" spans="1:7" x14ac:dyDescent="0.25">
      <c r="A16" s="14" t="s">
        <v>37</v>
      </c>
      <c r="B16" s="15">
        <v>5</v>
      </c>
      <c r="C16" s="15">
        <v>6</v>
      </c>
      <c r="D16" s="15">
        <v>7</v>
      </c>
      <c r="E16" s="15">
        <v>8</v>
      </c>
      <c r="F16" s="15">
        <v>9</v>
      </c>
      <c r="G16" s="16">
        <f>SUM(B16:F16)</f>
        <v>35</v>
      </c>
    </row>
    <row r="17" spans="1:7" x14ac:dyDescent="0.25">
      <c r="A17" s="14" t="s">
        <v>38</v>
      </c>
      <c r="B17" s="15">
        <v>3</v>
      </c>
      <c r="C17" s="15">
        <v>4</v>
      </c>
      <c r="D17" s="15">
        <v>5</v>
      </c>
      <c r="E17" s="15">
        <v>6</v>
      </c>
      <c r="F17" s="15">
        <v>7</v>
      </c>
      <c r="G17" s="16">
        <f>SUM(B17:F17)</f>
        <v>25</v>
      </c>
    </row>
    <row r="18" spans="1:7" x14ac:dyDescent="0.25">
      <c r="A18" s="14" t="s">
        <v>100</v>
      </c>
      <c r="B18" s="126"/>
      <c r="C18" s="127"/>
      <c r="D18" s="127"/>
      <c r="E18" s="128"/>
      <c r="F18" s="15">
        <v>4</v>
      </c>
      <c r="G18" s="16">
        <f t="shared" ref="G18:G21" si="2">+F18</f>
        <v>4</v>
      </c>
    </row>
    <row r="19" spans="1:7" x14ac:dyDescent="0.25">
      <c r="A19" s="14" t="s">
        <v>117</v>
      </c>
      <c r="B19" s="129"/>
      <c r="C19" s="130"/>
      <c r="D19" s="130"/>
      <c r="E19" s="131"/>
      <c r="F19" s="15">
        <v>6</v>
      </c>
      <c r="G19" s="16">
        <f t="shared" si="2"/>
        <v>6</v>
      </c>
    </row>
    <row r="20" spans="1:7" x14ac:dyDescent="0.25">
      <c r="A20" s="56" t="s">
        <v>116</v>
      </c>
      <c r="B20" s="129"/>
      <c r="C20" s="130"/>
      <c r="D20" s="130"/>
      <c r="E20" s="131"/>
      <c r="F20" s="15">
        <v>-10</v>
      </c>
      <c r="G20" s="16">
        <f>+F20</f>
        <v>-10</v>
      </c>
    </row>
    <row r="21" spans="1:7" x14ac:dyDescent="0.25">
      <c r="A21" s="43" t="s">
        <v>101</v>
      </c>
      <c r="B21" s="132"/>
      <c r="C21" s="133"/>
      <c r="D21" s="133"/>
      <c r="E21" s="134"/>
      <c r="F21" s="36">
        <v>-9</v>
      </c>
      <c r="G21" s="16">
        <f t="shared" si="2"/>
        <v>-9</v>
      </c>
    </row>
    <row r="22" spans="1:7" x14ac:dyDescent="0.25">
      <c r="A22" s="83" t="s">
        <v>121</v>
      </c>
      <c r="B22" s="2">
        <f>SUM(B16:B17)</f>
        <v>8</v>
      </c>
      <c r="C22" s="2">
        <f>SUM(C16:C17)</f>
        <v>10</v>
      </c>
      <c r="D22" s="2">
        <f>SUM(D16:D17)</f>
        <v>12</v>
      </c>
      <c r="E22" s="2">
        <f>SUM(E16:E17)</f>
        <v>14</v>
      </c>
      <c r="F22" s="2">
        <f>SUM(F16:F21)</f>
        <v>7</v>
      </c>
      <c r="G22" s="2">
        <f>SUM(G16:G21)</f>
        <v>51</v>
      </c>
    </row>
    <row r="23" spans="1:7" ht="15.75" thickBot="1" x14ac:dyDescent="0.3">
      <c r="A23" s="8"/>
      <c r="B23" s="8"/>
      <c r="C23" s="8"/>
      <c r="D23" s="8"/>
      <c r="E23" s="8"/>
      <c r="F23" s="8"/>
      <c r="G23" s="8"/>
    </row>
    <row r="24" spans="1:7" ht="16.5" thickBot="1" x14ac:dyDescent="0.3">
      <c r="A24" s="82" t="s">
        <v>36</v>
      </c>
      <c r="B24" s="68">
        <f t="shared" ref="B24:G24" si="3">+B7+B13+B22</f>
        <v>36</v>
      </c>
      <c r="C24" s="68">
        <f t="shared" si="3"/>
        <v>34</v>
      </c>
      <c r="D24" s="68">
        <f t="shared" si="3"/>
        <v>20</v>
      </c>
      <c r="E24" s="68">
        <f t="shared" si="3"/>
        <v>152</v>
      </c>
      <c r="F24" s="68">
        <f t="shared" si="3"/>
        <v>27</v>
      </c>
      <c r="G24" s="68">
        <f t="shared" si="3"/>
        <v>269</v>
      </c>
    </row>
    <row r="25" spans="1:7" x14ac:dyDescent="0.25">
      <c r="A25" s="43"/>
      <c r="B25" s="41"/>
      <c r="C25" s="42"/>
      <c r="D25" s="42"/>
      <c r="E25" s="42">
        <f>+CG!E49</f>
        <v>0</v>
      </c>
      <c r="F25" s="36"/>
      <c r="G25" s="40"/>
    </row>
    <row r="26" spans="1:7" x14ac:dyDescent="0.25">
      <c r="E26" s="40"/>
    </row>
  </sheetData>
  <mergeCells count="2">
    <mergeCell ref="A1:G1"/>
    <mergeCell ref="B18:E21"/>
  </mergeCells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8" workbookViewId="0">
      <selection activeCell="A11" sqref="A11"/>
    </sheetView>
  </sheetViews>
  <sheetFormatPr defaultRowHeight="15" x14ac:dyDescent="0.25"/>
  <cols>
    <col min="1" max="1" width="61" customWidth="1"/>
    <col min="2" max="2" width="17.7109375" customWidth="1"/>
  </cols>
  <sheetData>
    <row r="1" spans="1:2" ht="27" thickBot="1" x14ac:dyDescent="0.45">
      <c r="A1" s="137" t="s">
        <v>86</v>
      </c>
      <c r="B1" s="138"/>
    </row>
    <row r="2" spans="1:2" ht="15.75" thickBot="1" x14ac:dyDescent="0.3">
      <c r="A2" s="8"/>
      <c r="B2" s="7"/>
    </row>
    <row r="3" spans="1:2" ht="15.75" thickBot="1" x14ac:dyDescent="0.3">
      <c r="A3" s="139" t="s">
        <v>62</v>
      </c>
      <c r="B3" s="140"/>
    </row>
    <row r="4" spans="1:2" x14ac:dyDescent="0.25">
      <c r="A4" s="57" t="s">
        <v>41</v>
      </c>
      <c r="B4" s="19">
        <v>10</v>
      </c>
    </row>
    <row r="5" spans="1:2" x14ac:dyDescent="0.25">
      <c r="A5" s="58" t="s">
        <v>42</v>
      </c>
      <c r="B5" s="20">
        <v>4</v>
      </c>
    </row>
    <row r="6" spans="1:2" x14ac:dyDescent="0.25">
      <c r="A6" s="58" t="s">
        <v>43</v>
      </c>
      <c r="B6" s="20">
        <v>5</v>
      </c>
    </row>
    <row r="7" spans="1:2" x14ac:dyDescent="0.25">
      <c r="A7" s="58" t="s">
        <v>44</v>
      </c>
      <c r="B7" s="20">
        <v>6</v>
      </c>
    </row>
    <row r="8" spans="1:2" x14ac:dyDescent="0.25">
      <c r="A8" s="58" t="s">
        <v>45</v>
      </c>
      <c r="B8" s="20">
        <v>7</v>
      </c>
    </row>
    <row r="9" spans="1:2" x14ac:dyDescent="0.25">
      <c r="A9" s="58" t="s">
        <v>46</v>
      </c>
      <c r="B9" s="20">
        <v>8</v>
      </c>
    </row>
    <row r="10" spans="1:2" x14ac:dyDescent="0.25">
      <c r="A10" s="59" t="s">
        <v>65</v>
      </c>
      <c r="B10" s="20">
        <v>9</v>
      </c>
    </row>
    <row r="11" spans="1:2" x14ac:dyDescent="0.25">
      <c r="A11" s="21" t="s">
        <v>17</v>
      </c>
      <c r="B11" s="22">
        <f>SUM(B4:B10)</f>
        <v>49</v>
      </c>
    </row>
    <row r="12" spans="1:2" ht="15.75" thickBot="1" x14ac:dyDescent="0.3">
      <c r="A12" s="23"/>
      <c r="B12" s="7"/>
    </row>
    <row r="13" spans="1:2" ht="15.75" thickBot="1" x14ac:dyDescent="0.3">
      <c r="A13" s="139" t="s">
        <v>63</v>
      </c>
      <c r="B13" s="140"/>
    </row>
    <row r="14" spans="1:2" x14ac:dyDescent="0.25">
      <c r="A14" s="57" t="s">
        <v>47</v>
      </c>
      <c r="B14" s="19">
        <v>5</v>
      </c>
    </row>
    <row r="15" spans="1:2" x14ac:dyDescent="0.25">
      <c r="A15" s="58" t="s">
        <v>48</v>
      </c>
      <c r="B15" s="20">
        <v>5</v>
      </c>
    </row>
    <row r="16" spans="1:2" x14ac:dyDescent="0.25">
      <c r="A16" s="58" t="s">
        <v>49</v>
      </c>
      <c r="B16" s="20">
        <v>5</v>
      </c>
    </row>
    <row r="17" spans="1:2" x14ac:dyDescent="0.25">
      <c r="A17" s="21" t="s">
        <v>17</v>
      </c>
      <c r="B17" s="22">
        <f>SUM(B14:B16)</f>
        <v>15</v>
      </c>
    </row>
    <row r="18" spans="1:2" ht="15.75" thickBot="1" x14ac:dyDescent="0.3">
      <c r="A18" s="24"/>
      <c r="B18" s="7"/>
    </row>
    <row r="19" spans="1:2" ht="15.75" thickBot="1" x14ac:dyDescent="0.3">
      <c r="A19" s="139" t="s">
        <v>64</v>
      </c>
      <c r="B19" s="140"/>
    </row>
    <row r="20" spans="1:2" x14ac:dyDescent="0.25">
      <c r="A20" s="141" t="s">
        <v>50</v>
      </c>
      <c r="B20" s="141"/>
    </row>
    <row r="21" spans="1:2" x14ac:dyDescent="0.25">
      <c r="A21" s="59" t="s">
        <v>51</v>
      </c>
      <c r="B21" s="20">
        <v>5</v>
      </c>
    </row>
    <row r="22" spans="1:2" x14ac:dyDescent="0.25">
      <c r="A22" s="60" t="s">
        <v>52</v>
      </c>
      <c r="B22" s="20">
        <v>6</v>
      </c>
    </row>
    <row r="23" spans="1:2" x14ac:dyDescent="0.25">
      <c r="A23" s="60" t="s">
        <v>53</v>
      </c>
      <c r="B23" s="20">
        <v>5</v>
      </c>
    </row>
    <row r="24" spans="1:2" x14ac:dyDescent="0.25">
      <c r="A24" s="60" t="s">
        <v>54</v>
      </c>
      <c r="B24" s="20">
        <v>4</v>
      </c>
    </row>
    <row r="25" spans="1:2" x14ac:dyDescent="0.25">
      <c r="A25" s="60" t="s">
        <v>55</v>
      </c>
      <c r="B25" s="20">
        <v>5</v>
      </c>
    </row>
    <row r="26" spans="1:2" x14ac:dyDescent="0.25">
      <c r="A26" s="60" t="s">
        <v>58</v>
      </c>
      <c r="B26" s="20">
        <v>6</v>
      </c>
    </row>
    <row r="27" spans="1:2" x14ac:dyDescent="0.25">
      <c r="A27" s="60" t="s">
        <v>56</v>
      </c>
      <c r="B27" s="20">
        <v>5</v>
      </c>
    </row>
    <row r="28" spans="1:2" x14ac:dyDescent="0.25">
      <c r="A28" s="60" t="s">
        <v>56</v>
      </c>
      <c r="B28" s="20"/>
    </row>
    <row r="29" spans="1:2" x14ac:dyDescent="0.25">
      <c r="A29" s="61" t="s">
        <v>57</v>
      </c>
      <c r="B29" s="25">
        <f>SUM(B21:B28)</f>
        <v>36</v>
      </c>
    </row>
    <row r="30" spans="1:2" x14ac:dyDescent="0.25">
      <c r="A30" s="135" t="s">
        <v>85</v>
      </c>
      <c r="B30" s="136"/>
    </row>
    <row r="31" spans="1:2" x14ac:dyDescent="0.25">
      <c r="A31" s="58" t="s">
        <v>51</v>
      </c>
      <c r="B31" s="20">
        <v>6</v>
      </c>
    </row>
    <row r="32" spans="1:2" x14ac:dyDescent="0.25">
      <c r="A32" s="62" t="s">
        <v>52</v>
      </c>
      <c r="B32" s="20">
        <v>7</v>
      </c>
    </row>
    <row r="33" spans="1:2" x14ac:dyDescent="0.25">
      <c r="A33" s="62" t="s">
        <v>53</v>
      </c>
      <c r="B33" s="20">
        <v>8</v>
      </c>
    </row>
    <row r="34" spans="1:2" x14ac:dyDescent="0.25">
      <c r="A34" s="62" t="s">
        <v>54</v>
      </c>
      <c r="B34" s="20">
        <v>9</v>
      </c>
    </row>
    <row r="35" spans="1:2" x14ac:dyDescent="0.25">
      <c r="A35" s="62" t="s">
        <v>55</v>
      </c>
      <c r="B35" s="20">
        <v>8</v>
      </c>
    </row>
    <row r="36" spans="1:2" x14ac:dyDescent="0.25">
      <c r="A36" s="62" t="s">
        <v>58</v>
      </c>
      <c r="B36" s="20">
        <v>7</v>
      </c>
    </row>
    <row r="37" spans="1:2" x14ac:dyDescent="0.25">
      <c r="A37" s="62" t="s">
        <v>56</v>
      </c>
      <c r="B37" s="20">
        <v>6</v>
      </c>
    </row>
    <row r="38" spans="1:2" x14ac:dyDescent="0.25">
      <c r="A38" s="62" t="s">
        <v>56</v>
      </c>
      <c r="B38" s="20"/>
    </row>
    <row r="39" spans="1:2" x14ac:dyDescent="0.25">
      <c r="A39" s="61" t="s">
        <v>59</v>
      </c>
      <c r="B39" s="25">
        <f>SUM(B31:B38)</f>
        <v>51</v>
      </c>
    </row>
    <row r="40" spans="1:2" x14ac:dyDescent="0.25">
      <c r="A40" s="26"/>
      <c r="B40" s="27"/>
    </row>
    <row r="41" spans="1:2" x14ac:dyDescent="0.25">
      <c r="A41" s="63" t="s">
        <v>60</v>
      </c>
      <c r="B41" s="25">
        <f>+B29+B39</f>
        <v>87</v>
      </c>
    </row>
    <row r="42" spans="1:2" x14ac:dyDescent="0.25">
      <c r="A42" s="26" t="s">
        <v>61</v>
      </c>
      <c r="B42" s="28">
        <v>0.04</v>
      </c>
    </row>
    <row r="43" spans="1:2" x14ac:dyDescent="0.25">
      <c r="A43" s="64" t="s">
        <v>66</v>
      </c>
      <c r="B43" s="22">
        <f>+B41*B42</f>
        <v>3.48</v>
      </c>
    </row>
    <row r="44" spans="1:2" x14ac:dyDescent="0.25">
      <c r="A44" s="29"/>
      <c r="B44" s="30"/>
    </row>
    <row r="45" spans="1:2" x14ac:dyDescent="0.25">
      <c r="A45" s="63" t="s">
        <v>102</v>
      </c>
      <c r="B45" s="22">
        <f>+B11+B17+B43</f>
        <v>67.48</v>
      </c>
    </row>
    <row r="46" spans="1:2" x14ac:dyDescent="0.25">
      <c r="A46" s="8"/>
      <c r="B46" s="7"/>
    </row>
  </sheetData>
  <mergeCells count="6">
    <mergeCell ref="A30:B30"/>
    <mergeCell ref="A1:B1"/>
    <mergeCell ref="A3:B3"/>
    <mergeCell ref="A13:B13"/>
    <mergeCell ref="A19:B19"/>
    <mergeCell ref="A20:B20"/>
  </mergeCells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17" sqref="A17"/>
    </sheetView>
  </sheetViews>
  <sheetFormatPr defaultRowHeight="15" x14ac:dyDescent="0.25"/>
  <cols>
    <col min="1" max="1" width="42.28515625" customWidth="1"/>
    <col min="2" max="2" width="16.85546875" customWidth="1"/>
    <col min="3" max="3" width="17.28515625" customWidth="1"/>
  </cols>
  <sheetData>
    <row r="1" spans="1:3" ht="19.5" thickBot="1" x14ac:dyDescent="0.35">
      <c r="A1" s="103" t="s">
        <v>135</v>
      </c>
      <c r="B1" s="103"/>
      <c r="C1" s="103" t="s">
        <v>112</v>
      </c>
    </row>
    <row r="2" spans="1:3" x14ac:dyDescent="0.25">
      <c r="A2" t="s">
        <v>136</v>
      </c>
      <c r="C2" s="12">
        <v>11</v>
      </c>
    </row>
    <row r="3" spans="1:3" x14ac:dyDescent="0.25">
      <c r="A3" t="s">
        <v>137</v>
      </c>
      <c r="C3" s="15">
        <v>5</v>
      </c>
    </row>
    <row r="4" spans="1:3" x14ac:dyDescent="0.25">
      <c r="A4" s="54" t="s">
        <v>17</v>
      </c>
      <c r="C4" s="6">
        <f>SUM(C2:C3)</f>
        <v>16</v>
      </c>
    </row>
    <row r="5" spans="1:3" ht="15.75" thickBot="1" x14ac:dyDescent="0.3"/>
    <row r="6" spans="1:3" ht="19.5" thickBot="1" x14ac:dyDescent="0.35">
      <c r="A6" s="103" t="s">
        <v>140</v>
      </c>
      <c r="B6" s="104" t="s">
        <v>111</v>
      </c>
      <c r="C6" s="103" t="s">
        <v>112</v>
      </c>
    </row>
    <row r="7" spans="1:3" x14ac:dyDescent="0.25">
      <c r="A7" s="52" t="s">
        <v>105</v>
      </c>
      <c r="B7" s="65">
        <v>10</v>
      </c>
      <c r="C7" s="12">
        <v>11</v>
      </c>
    </row>
    <row r="8" spans="1:3" x14ac:dyDescent="0.25">
      <c r="A8" s="52" t="s">
        <v>106</v>
      </c>
      <c r="B8" s="66">
        <v>5</v>
      </c>
      <c r="C8" s="15">
        <v>5</v>
      </c>
    </row>
    <row r="9" spans="1:3" x14ac:dyDescent="0.25">
      <c r="A9" s="52" t="s">
        <v>107</v>
      </c>
      <c r="B9" s="66">
        <v>4</v>
      </c>
      <c r="C9" s="15">
        <v>4</v>
      </c>
    </row>
    <row r="10" spans="1:3" x14ac:dyDescent="0.25">
      <c r="A10" s="52" t="s">
        <v>108</v>
      </c>
      <c r="B10" s="66">
        <v>3</v>
      </c>
      <c r="C10" s="15">
        <v>3</v>
      </c>
    </row>
    <row r="11" spans="1:3" x14ac:dyDescent="0.25">
      <c r="A11" s="52" t="s">
        <v>109</v>
      </c>
      <c r="B11" s="66">
        <v>4</v>
      </c>
      <c r="C11" s="15">
        <v>5</v>
      </c>
    </row>
    <row r="12" spans="1:3" x14ac:dyDescent="0.25">
      <c r="A12" s="52" t="s">
        <v>110</v>
      </c>
      <c r="B12" s="66">
        <v>3</v>
      </c>
      <c r="C12" s="15">
        <v>4</v>
      </c>
    </row>
    <row r="13" spans="1:3" x14ac:dyDescent="0.25">
      <c r="A13" s="52" t="s">
        <v>134</v>
      </c>
      <c r="B13" s="66">
        <v>2</v>
      </c>
      <c r="C13" s="15">
        <v>2</v>
      </c>
    </row>
    <row r="14" spans="1:3" x14ac:dyDescent="0.25">
      <c r="A14" s="54" t="s">
        <v>17</v>
      </c>
      <c r="B14" s="109">
        <f>SUM(B7:B13)</f>
        <v>31</v>
      </c>
      <c r="C14" s="6">
        <f>SUM(C7:C13)</f>
        <v>34</v>
      </c>
    </row>
    <row r="15" spans="1:3" x14ac:dyDescent="0.25">
      <c r="A15" s="108"/>
      <c r="B15" s="110"/>
      <c r="C15" s="35"/>
    </row>
    <row r="16" spans="1:3" ht="15.75" thickBot="1" x14ac:dyDescent="0.3"/>
    <row r="17" spans="1:3" ht="19.5" thickBot="1" x14ac:dyDescent="0.35">
      <c r="A17" s="103" t="s">
        <v>130</v>
      </c>
      <c r="B17" s="104" t="s">
        <v>111</v>
      </c>
      <c r="C17" s="103" t="s">
        <v>112</v>
      </c>
    </row>
    <row r="18" spans="1:3" x14ac:dyDescent="0.25">
      <c r="A18" s="52" t="s">
        <v>131</v>
      </c>
      <c r="B18" s="66">
        <v>10</v>
      </c>
      <c r="C18" s="15">
        <v>12</v>
      </c>
    </row>
    <row r="19" spans="1:3" x14ac:dyDescent="0.25">
      <c r="A19" s="53" t="s">
        <v>132</v>
      </c>
      <c r="B19" s="66">
        <v>4</v>
      </c>
      <c r="C19" s="15">
        <v>5</v>
      </c>
    </row>
    <row r="20" spans="1:3" x14ac:dyDescent="0.25">
      <c r="A20" s="53" t="s">
        <v>133</v>
      </c>
      <c r="B20" s="66">
        <v>3</v>
      </c>
      <c r="C20" s="15">
        <v>4</v>
      </c>
    </row>
    <row r="21" spans="1:3" x14ac:dyDescent="0.25">
      <c r="A21" s="53" t="s">
        <v>133</v>
      </c>
      <c r="B21" s="66">
        <v>2</v>
      </c>
      <c r="C21" s="15">
        <v>2</v>
      </c>
    </row>
    <row r="22" spans="1:3" x14ac:dyDescent="0.25">
      <c r="A22" s="54" t="s">
        <v>17</v>
      </c>
      <c r="B22" s="109">
        <f>SUM(B18:B21)</f>
        <v>19</v>
      </c>
      <c r="C22" s="6">
        <f>SUM(C18:C21)</f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9" workbookViewId="0">
      <selection activeCell="B8" sqref="B8"/>
    </sheetView>
  </sheetViews>
  <sheetFormatPr defaultRowHeight="15" x14ac:dyDescent="0.25"/>
  <cols>
    <col min="1" max="1" width="46.42578125" customWidth="1"/>
    <col min="2" max="2" width="17.42578125" customWidth="1"/>
    <col min="3" max="3" width="18.28515625" customWidth="1"/>
    <col min="7" max="7" width="19.85546875" customWidth="1"/>
    <col min="8" max="8" width="18.42578125" customWidth="1"/>
  </cols>
  <sheetData>
    <row r="1" spans="1:3" ht="21.75" thickBot="1" x14ac:dyDescent="0.4">
      <c r="A1" s="142" t="s">
        <v>70</v>
      </c>
      <c r="B1" s="146"/>
      <c r="C1" s="8"/>
    </row>
    <row r="2" spans="1:3" x14ac:dyDescent="0.25">
      <c r="A2" s="11" t="s">
        <v>82</v>
      </c>
      <c r="B2" s="12">
        <f>+CG!L47-CG!E49</f>
        <v>675</v>
      </c>
      <c r="C2" s="8"/>
    </row>
    <row r="3" spans="1:3" x14ac:dyDescent="0.25">
      <c r="A3" s="14" t="s">
        <v>83</v>
      </c>
      <c r="B3" s="15">
        <f>+CC!G24+CG!E49</f>
        <v>269</v>
      </c>
      <c r="C3" s="8"/>
    </row>
    <row r="4" spans="1:3" x14ac:dyDescent="0.25">
      <c r="A4" s="14" t="s">
        <v>77</v>
      </c>
      <c r="B4" s="15">
        <f>+CK!B45</f>
        <v>67.48</v>
      </c>
      <c r="C4" s="8"/>
    </row>
    <row r="5" spans="1:3" x14ac:dyDescent="0.25">
      <c r="A5" s="51" t="s">
        <v>115</v>
      </c>
      <c r="B5" s="15">
        <f>+Riduzioni!B14++Riduzioni!C14</f>
        <v>65</v>
      </c>
      <c r="C5" s="8"/>
    </row>
    <row r="6" spans="1:3" x14ac:dyDescent="0.25">
      <c r="A6" s="51" t="s">
        <v>130</v>
      </c>
      <c r="B6" s="15">
        <f>+Riduzioni!B22+Riduzioni!C22</f>
        <v>42</v>
      </c>
      <c r="C6" s="8"/>
    </row>
    <row r="7" spans="1:3" x14ac:dyDescent="0.25">
      <c r="A7" s="51" t="s">
        <v>138</v>
      </c>
      <c r="B7" s="15">
        <f>-B6</f>
        <v>-42</v>
      </c>
      <c r="C7" s="8"/>
    </row>
    <row r="8" spans="1:3" x14ac:dyDescent="0.25">
      <c r="A8" s="5" t="s">
        <v>122</v>
      </c>
      <c r="B8" s="6">
        <f>SUM(B2:B7)</f>
        <v>1076.48</v>
      </c>
      <c r="C8" s="8"/>
    </row>
    <row r="9" spans="1:3" ht="15.75" thickBot="1" x14ac:dyDescent="0.3">
      <c r="A9" s="33"/>
      <c r="B9" s="35"/>
      <c r="C9" s="8"/>
    </row>
    <row r="10" spans="1:3" ht="15.75" thickBot="1" x14ac:dyDescent="0.3">
      <c r="A10" s="111" t="s">
        <v>139</v>
      </c>
      <c r="B10" s="112">
        <f>+Riduzioni!C4</f>
        <v>16</v>
      </c>
      <c r="C10" s="8"/>
    </row>
    <row r="11" spans="1:3" x14ac:dyDescent="0.25">
      <c r="A11" s="8"/>
      <c r="B11" s="8"/>
      <c r="C11" s="8"/>
    </row>
    <row r="12" spans="1:3" ht="15.75" thickBot="1" x14ac:dyDescent="0.3">
      <c r="A12" s="8"/>
      <c r="B12" s="8"/>
      <c r="C12" s="8"/>
    </row>
    <row r="13" spans="1:3" ht="21.75" thickBot="1" x14ac:dyDescent="0.4">
      <c r="A13" s="142" t="s">
        <v>67</v>
      </c>
      <c r="B13" s="143"/>
      <c r="C13" s="8"/>
    </row>
    <row r="14" spans="1:3" x14ac:dyDescent="0.25">
      <c r="A14" s="8"/>
      <c r="B14" s="8"/>
      <c r="C14" s="8"/>
    </row>
    <row r="15" spans="1:3" ht="15.75" thickBot="1" x14ac:dyDescent="0.3">
      <c r="A15" s="8"/>
      <c r="B15" s="8"/>
      <c r="C15" s="8"/>
    </row>
    <row r="16" spans="1:3" ht="15.75" thickBot="1" x14ac:dyDescent="0.3">
      <c r="A16" s="144" t="s">
        <v>71</v>
      </c>
      <c r="B16" s="145"/>
      <c r="C16" s="8"/>
    </row>
    <row r="17" spans="1:4" x14ac:dyDescent="0.25">
      <c r="A17" s="11" t="s">
        <v>103</v>
      </c>
      <c r="B17" s="12">
        <f>+CG!L7</f>
        <v>116</v>
      </c>
      <c r="C17" s="8"/>
    </row>
    <row r="18" spans="1:4" x14ac:dyDescent="0.25">
      <c r="A18" s="14" t="s">
        <v>84</v>
      </c>
      <c r="B18" s="15">
        <f>+CG!L8</f>
        <v>115</v>
      </c>
      <c r="C18" s="8"/>
    </row>
    <row r="19" spans="1:4" x14ac:dyDescent="0.25">
      <c r="A19" s="14" t="s">
        <v>72</v>
      </c>
      <c r="B19" s="15">
        <f>+CG!L22</f>
        <v>88</v>
      </c>
      <c r="C19" s="8"/>
    </row>
    <row r="20" spans="1:4" x14ac:dyDescent="0.25">
      <c r="A20" s="14" t="s">
        <v>73</v>
      </c>
      <c r="B20" s="15">
        <f>+CG!L45</f>
        <v>250</v>
      </c>
      <c r="C20" s="8"/>
    </row>
    <row r="21" spans="1:4" x14ac:dyDescent="0.25">
      <c r="A21" s="14" t="s">
        <v>113</v>
      </c>
      <c r="B21" s="15">
        <f>+Riduzioni!C14</f>
        <v>34</v>
      </c>
      <c r="C21" s="8"/>
    </row>
    <row r="22" spans="1:4" x14ac:dyDescent="0.25">
      <c r="A22" s="87" t="s">
        <v>17</v>
      </c>
      <c r="B22" s="88">
        <f>SUM(B17:B21)</f>
        <v>603</v>
      </c>
      <c r="C22" s="8"/>
    </row>
    <row r="23" spans="1:4" ht="15.75" thickBot="1" x14ac:dyDescent="0.3">
      <c r="B23" s="8"/>
      <c r="C23" s="8"/>
    </row>
    <row r="24" spans="1:4" ht="15.75" thickBot="1" x14ac:dyDescent="0.3">
      <c r="A24" s="144" t="s">
        <v>68</v>
      </c>
      <c r="B24" s="145"/>
      <c r="C24" s="8"/>
    </row>
    <row r="25" spans="1:4" x14ac:dyDescent="0.25">
      <c r="A25" s="11" t="s">
        <v>99</v>
      </c>
      <c r="B25" s="12">
        <f>+CG!L6</f>
        <v>71</v>
      </c>
      <c r="C25" s="8"/>
    </row>
    <row r="26" spans="1:4" x14ac:dyDescent="0.25">
      <c r="A26" s="14" t="s">
        <v>97</v>
      </c>
      <c r="B26" s="15">
        <f>+CC!G7</f>
        <v>45</v>
      </c>
      <c r="C26" s="8"/>
    </row>
    <row r="27" spans="1:4" x14ac:dyDescent="0.25">
      <c r="A27" s="14" t="s">
        <v>74</v>
      </c>
      <c r="B27" s="15">
        <f>+CC!G13</f>
        <v>173</v>
      </c>
      <c r="C27" s="8"/>
    </row>
    <row r="28" spans="1:4" x14ac:dyDescent="0.25">
      <c r="A28" s="14" t="s">
        <v>75</v>
      </c>
      <c r="B28" s="15">
        <f>+CC!G22</f>
        <v>51</v>
      </c>
      <c r="C28" s="8"/>
    </row>
    <row r="29" spans="1:4" x14ac:dyDescent="0.25">
      <c r="A29" s="14" t="s">
        <v>76</v>
      </c>
      <c r="B29" s="15">
        <f>+CG!L9</f>
        <v>35</v>
      </c>
    </row>
    <row r="30" spans="1:4" x14ac:dyDescent="0.25">
      <c r="A30" s="85" t="s">
        <v>118</v>
      </c>
      <c r="B30" s="86">
        <f>+Riduzioni!B14</f>
        <v>31</v>
      </c>
    </row>
    <row r="31" spans="1:4" x14ac:dyDescent="0.25">
      <c r="A31" s="87" t="s">
        <v>141</v>
      </c>
      <c r="B31" s="6">
        <f>SUM(B25:B30)</f>
        <v>406</v>
      </c>
      <c r="D31" s="113"/>
    </row>
    <row r="32" spans="1:4" x14ac:dyDescent="0.25">
      <c r="A32" s="14" t="s">
        <v>77</v>
      </c>
      <c r="B32" s="40">
        <f>+CK!B45</f>
        <v>67.48</v>
      </c>
    </row>
    <row r="33" spans="1:2" x14ac:dyDescent="0.25">
      <c r="A33" s="87" t="s">
        <v>69</v>
      </c>
      <c r="B33" s="88">
        <f>+B31+B32</f>
        <v>473.48</v>
      </c>
    </row>
    <row r="34" spans="1:2" x14ac:dyDescent="0.25">
      <c r="B34" s="55"/>
    </row>
    <row r="35" spans="1:2" x14ac:dyDescent="0.25">
      <c r="A35" t="s">
        <v>88</v>
      </c>
      <c r="B35" s="40">
        <f>+B22+B33</f>
        <v>1076.48</v>
      </c>
    </row>
    <row r="36" spans="1:2" x14ac:dyDescent="0.25">
      <c r="B36" s="55" t="str">
        <f>+IF(B35=B8,"verificato","non verificato")</f>
        <v>verificato</v>
      </c>
    </row>
  </sheetData>
  <mergeCells count="4">
    <mergeCell ref="A13:B13"/>
    <mergeCell ref="A16:B16"/>
    <mergeCell ref="A24:B24"/>
    <mergeCell ref="A1:B1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CG</vt:lpstr>
      <vt:lpstr>CC</vt:lpstr>
      <vt:lpstr>CK</vt:lpstr>
      <vt:lpstr>Riduzioni</vt:lpstr>
      <vt:lpstr>Prosp.riass.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cp:lastPrinted>2012-09-29T15:32:49Z</cp:lastPrinted>
  <dcterms:created xsi:type="dcterms:W3CDTF">2012-07-15T13:54:16Z</dcterms:created>
  <dcterms:modified xsi:type="dcterms:W3CDTF">2012-10-01T08:36:39Z</dcterms:modified>
</cp:coreProperties>
</file>